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W:\Retail Securitisation\Qtrly Servicer Reports - 2021-1\2024\202407\"/>
    </mc:Choice>
  </mc:AlternateContent>
  <xr:revisionPtr revIDLastSave="0" documentId="13_ncr:1_{C7C36983-BD15-4205-AD81-FF610CF6F3D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Notes Balance" sheetId="107" r:id="rId1"/>
    <sheet name="Cumulative Defaults" sheetId="85" r:id="rId2"/>
    <sheet name="Collateral Tables" sheetId="130" r:id="rId3"/>
  </sheets>
  <externalReferences>
    <externalReference r:id="rId4"/>
  </externalReferences>
  <definedNames>
    <definedName name="ABS_pg1" localSheetId="1">#REF!</definedName>
    <definedName name="ABS_pg1">#REF!</definedName>
    <definedName name="ABS_pg2" localSheetId="1">#REF!</definedName>
    <definedName name="ABS_pg2">#REF!</definedName>
    <definedName name="Chargeoffs" localSheetId="1">#REF!</definedName>
    <definedName name="Chargeoffs">#REF!</definedName>
    <definedName name="Input_Key" localSheetId="1">#REF!</definedName>
    <definedName name="Input_Key">#REF!</definedName>
    <definedName name="Input_Key_pg2" localSheetId="1">#REF!</definedName>
    <definedName name="Input_Key_pg2">#REF!</definedName>
    <definedName name="Payment_Directions_pg1" localSheetId="1">#REF!</definedName>
    <definedName name="Payment_Directions_pg1">#REF!</definedName>
    <definedName name="Payment_Directions_pg2" localSheetId="1">#REF!</definedName>
    <definedName name="Payment_Directions_pg2">#REF!</definedName>
    <definedName name="_xlnm.Print_Area" localSheetId="2">'Collateral Tables'!$B$1:$BC$270</definedName>
    <definedName name="_xlnm.Print_Titles" localSheetId="2">'Collateral Tables'!$1:$4</definedName>
    <definedName name="QMR_pg1" localSheetId="1">#REF!</definedName>
    <definedName name="QMR_pg1">#REF!</definedName>
    <definedName name="QMR_pg2" localSheetId="1">#REF!</definedName>
    <definedName name="QMR_pg2">#REF!</definedName>
    <definedName name="QMR_pg3" localSheetId="1">#REF!</definedName>
    <definedName name="QMR_pg3">#REF!</definedName>
    <definedName name="QMR_pg4" localSheetId="1">#REF!</definedName>
    <definedName name="QMR_pg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8" i="107" l="1"/>
  <c r="B268" i="107"/>
  <c r="B267" i="107"/>
  <c r="C16" i="85" l="1"/>
  <c r="B16" i="85"/>
  <c r="D16" i="85" l="1"/>
  <c r="B279" i="107"/>
  <c r="B277" i="107"/>
  <c r="B276" i="107"/>
  <c r="B275" i="107"/>
  <c r="B274" i="107"/>
  <c r="B273" i="107"/>
  <c r="B272" i="107"/>
  <c r="B271" i="107"/>
  <c r="B270" i="107"/>
  <c r="B269" i="107"/>
  <c r="B256" i="107"/>
  <c r="B245" i="107"/>
  <c r="B253" i="107" l="1"/>
  <c r="B250" i="107"/>
  <c r="B249" i="107"/>
  <c r="B248" i="107"/>
  <c r="B247" i="107"/>
  <c r="B246" i="107"/>
  <c r="B254" i="107" l="1"/>
  <c r="A24" i="130"/>
  <c r="A23" i="130"/>
  <c r="A9" i="130"/>
  <c r="B235" i="107"/>
  <c r="B234" i="107"/>
  <c r="B233" i="107"/>
  <c r="B232" i="107"/>
  <c r="B231" i="107"/>
  <c r="B230" i="107"/>
  <c r="B229" i="107"/>
  <c r="B228" i="107"/>
  <c r="B227" i="107"/>
  <c r="B226" i="107"/>
  <c r="B225" i="107"/>
  <c r="B224" i="107"/>
  <c r="B223" i="107"/>
  <c r="S216" i="130"/>
  <c r="A166" i="130"/>
  <c r="A165" i="130"/>
  <c r="A164" i="130"/>
  <c r="A163" i="130"/>
  <c r="A162" i="130"/>
  <c r="A161" i="130"/>
  <c r="A160" i="130"/>
  <c r="A159" i="130"/>
  <c r="A158" i="130"/>
  <c r="A157" i="130"/>
  <c r="A156" i="130"/>
  <c r="A155" i="130"/>
  <c r="A154" i="130"/>
  <c r="A153" i="130"/>
  <c r="A152" i="130"/>
  <c r="A151" i="130"/>
  <c r="A150" i="130"/>
  <c r="A149" i="130"/>
  <c r="A148" i="130"/>
  <c r="A147" i="130"/>
  <c r="A146" i="130"/>
  <c r="S46" i="130"/>
  <c r="S38" i="130"/>
  <c r="S36" i="130"/>
  <c r="B213" i="107"/>
  <c r="B212" i="107"/>
  <c r="B211" i="107"/>
  <c r="B210" i="107"/>
  <c r="B209" i="107"/>
  <c r="B208" i="107"/>
  <c r="B207" i="107"/>
  <c r="B206" i="107"/>
  <c r="B205" i="107"/>
  <c r="B204" i="107"/>
  <c r="B203" i="107"/>
  <c r="B202" i="107"/>
  <c r="B201" i="107"/>
  <c r="B179" i="107"/>
  <c r="B180" i="107"/>
  <c r="B181" i="107"/>
  <c r="B182" i="107"/>
  <c r="B252" i="107" l="1"/>
  <c r="S227" i="130"/>
  <c r="S222" i="130"/>
  <c r="S236" i="130"/>
  <c r="S65" i="130"/>
  <c r="S116" i="130"/>
  <c r="S35" i="130"/>
  <c r="S45" i="130"/>
  <c r="S37" i="130"/>
  <c r="S39" i="130"/>
  <c r="S49" i="130"/>
  <c r="S47" i="130"/>
  <c r="S48" i="130"/>
  <c r="S210" i="130"/>
  <c r="S44" i="130"/>
  <c r="S34" i="130"/>
  <c r="S70" i="130"/>
  <c r="B186" i="107"/>
  <c r="B187" i="107"/>
  <c r="B188" i="107"/>
  <c r="S50" i="130" l="1"/>
  <c r="S53" i="130"/>
  <c r="S51" i="130"/>
  <c r="S143" i="130"/>
  <c r="S188" i="130"/>
  <c r="S253" i="130"/>
  <c r="S40" i="130"/>
  <c r="S197" i="130"/>
  <c r="S41" i="130"/>
  <c r="S174" i="130"/>
  <c r="S130" i="130"/>
  <c r="S52" i="130"/>
  <c r="B183" i="107"/>
  <c r="B184" i="107"/>
  <c r="B185" i="107"/>
  <c r="B189" i="107"/>
  <c r="B190" i="107"/>
  <c r="B191" i="107"/>
  <c r="B255" i="107" l="1"/>
  <c r="B251" i="107"/>
  <c r="B165" i="107"/>
  <c r="B162" i="107"/>
  <c r="B161" i="107"/>
  <c r="B160" i="107"/>
  <c r="B159" i="107"/>
  <c r="B158" i="107"/>
  <c r="B157" i="107"/>
  <c r="B257" i="107" l="1"/>
  <c r="B166" i="107"/>
  <c r="B164" i="107" l="1"/>
  <c r="B168" i="107"/>
  <c r="B167" i="107" l="1"/>
  <c r="B163" i="107"/>
  <c r="B169" i="107" l="1"/>
  <c r="B143" i="107" l="1"/>
  <c r="B140" i="107"/>
  <c r="B139" i="107"/>
  <c r="B138" i="107"/>
  <c r="B137" i="107"/>
  <c r="B136" i="107"/>
  <c r="B135" i="107"/>
  <c r="B122" i="107"/>
  <c r="B121" i="107"/>
  <c r="B118" i="107"/>
  <c r="B117" i="107"/>
  <c r="B116" i="107"/>
  <c r="B115" i="107"/>
  <c r="B114" i="107"/>
  <c r="B113" i="107"/>
  <c r="D8" i="85"/>
  <c r="B92" i="107"/>
  <c r="B93" i="107"/>
  <c r="B94" i="107"/>
  <c r="B95" i="107"/>
  <c r="B96" i="107"/>
  <c r="B97" i="107"/>
  <c r="B98" i="107"/>
  <c r="B99" i="107"/>
  <c r="B100" i="107"/>
  <c r="B101" i="107"/>
  <c r="B102" i="107"/>
  <c r="B103" i="107"/>
  <c r="B91" i="107"/>
  <c r="B78" i="107"/>
  <c r="B77" i="107"/>
  <c r="B74" i="107"/>
  <c r="B73" i="107"/>
  <c r="B72" i="107"/>
  <c r="B71" i="107"/>
  <c r="B69" i="107"/>
  <c r="D10" i="85" l="1"/>
  <c r="B144" i="107"/>
  <c r="D9" i="85"/>
  <c r="D7" i="85"/>
  <c r="B76" i="107"/>
  <c r="B70" i="107"/>
  <c r="B59" i="107"/>
  <c r="B58" i="107"/>
  <c r="B48" i="107"/>
  <c r="B49" i="107"/>
  <c r="B50" i="107"/>
  <c r="B51" i="107"/>
  <c r="B52" i="107"/>
  <c r="B53" i="107"/>
  <c r="B54" i="107"/>
  <c r="B55" i="107"/>
  <c r="B56" i="107"/>
  <c r="B57" i="107"/>
  <c r="B47" i="107"/>
  <c r="B142" i="107" l="1"/>
  <c r="B146" i="107"/>
  <c r="B124" i="107"/>
  <c r="B120" i="107"/>
  <c r="B80" i="107"/>
  <c r="B25" i="107"/>
  <c r="B37" i="107"/>
  <c r="B36" i="107"/>
  <c r="B35" i="107"/>
  <c r="B34" i="107"/>
  <c r="B33" i="107"/>
  <c r="B32" i="107"/>
  <c r="B31" i="107"/>
  <c r="B30" i="107"/>
  <c r="B29" i="107"/>
  <c r="B26" i="107"/>
  <c r="B27" i="107"/>
  <c r="B28" i="107"/>
  <c r="B145" i="107" l="1"/>
  <c r="B141" i="107"/>
  <c r="B123" i="107"/>
  <c r="B119" i="107"/>
  <c r="B75" i="107"/>
  <c r="B79" i="107"/>
  <c r="B147" i="107" l="1"/>
  <c r="B125" i="107"/>
  <c r="B81" i="107"/>
  <c r="B3" i="107" l="1"/>
  <c r="B11" i="107"/>
  <c r="B10" i="107"/>
  <c r="B8" i="107"/>
  <c r="B7" i="107"/>
  <c r="B5" i="107"/>
  <c r="B4" i="107"/>
  <c r="B9" i="107" l="1"/>
  <c r="B12" i="107"/>
  <c r="B6" i="107"/>
  <c r="B14" i="107" l="1"/>
  <c r="B13" i="107"/>
  <c r="B15" i="10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Arendse</author>
  </authors>
  <commentList>
    <comment ref="A7" authorId="0" shapeId="0" xr:uid="{6C7C21B9-7444-497B-9D7F-467167DADC9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8" authorId="0" shapeId="0" xr:uid="{DEE3DE12-1437-43AB-84FF-CA6A7E67158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" authorId="0" shapeId="0" xr:uid="{17A3EE49-29D5-49FF-A17C-3EF7EC4C4A52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0" authorId="0" shapeId="0" xr:uid="{DB7CE459-C96F-4FD0-B912-844DC9CA0C5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51" authorId="0" shapeId="0" xr:uid="{790314BD-9AF5-4ECA-BA91-C65CEEFC31D3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52" authorId="0" shapeId="0" xr:uid="{AE65EE7E-2B88-49F8-8F3E-E87D70431005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73" authorId="0" shapeId="0" xr:uid="{FB51D4E9-BAC7-470D-8EF9-31EBCEA87C37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74" authorId="0" shapeId="0" xr:uid="{FB0840F8-CBD9-4A46-88BF-C8B99CC78C7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17" authorId="0" shapeId="0" xr:uid="{50C06F7B-1743-41AB-9C73-9B46F53F9F2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18" authorId="0" shapeId="0" xr:uid="{4757F9A6-DFF4-404D-82BB-90EE723DB2D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39" authorId="0" shapeId="0" xr:uid="{25B82079-E96E-4B9D-B1B4-A2C6DF4B8D91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40" authorId="0" shapeId="0" xr:uid="{7116FE25-9F9B-4D50-96C4-BC962213FDC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61" authorId="0" shapeId="0" xr:uid="{04BE647D-2B57-43AE-9D0B-9DCEECA163E5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62" authorId="0" shapeId="0" xr:uid="{F70A7FCF-6751-4672-A03C-308E43524B84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83" authorId="0" shapeId="0" xr:uid="{BF4D1FFB-F30B-4870-B626-C9BCF9B2F41E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84" authorId="0" shapeId="0" xr:uid="{C8479A91-CFB8-4A8A-9C84-B9562B018E9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05" authorId="0" shapeId="0" xr:uid="{DAAD506B-C6A9-4DB2-A76B-61D080F2375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06" authorId="0" shapeId="0" xr:uid="{1509B872-3E4E-4D6D-8D05-FD4B24414863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27" authorId="0" shapeId="0" xr:uid="{CB946F59-EF26-402F-84AF-082178D090C5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28" authorId="0" shapeId="0" xr:uid="{BEE61A36-9566-4658-B6BF-35C4167E6B1C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49" authorId="0" shapeId="0" xr:uid="{514CCEC1-BB4C-4C53-A95E-F61F2876FA1D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50" authorId="0" shapeId="0" xr:uid="{C139E3D6-1DC5-42F4-80AB-D20339262E48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71" authorId="0" shapeId="0" xr:uid="{375FDBC3-D82C-433D-9978-E70F093CFED1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72" authorId="0" shapeId="0" xr:uid="{C880C653-81A3-49BF-B5A6-84298EEDCDD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GANTULGA ODMAA</author>
  </authors>
  <commentList>
    <comment ref="A9" authorId="0" shapeId="0" xr:uid="{A5FB97B6-F0D6-462B-9B7B-29BF4B47E59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3" authorId="0" shapeId="0" xr:uid="{03C6D4CC-E447-4799-B042-57998C833AAD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4" authorId="0" shapeId="0" xr:uid="{6A49086E-EC6E-4EA0-9812-3B7F900EB72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<sst xmlns="http://schemas.openxmlformats.org/spreadsheetml/2006/main" count="840" uniqueCount="371">
  <si>
    <t>Coupon Rate (3 month BBSW + margin)</t>
  </si>
  <si>
    <t>TOTAL NOTE BALANCES</t>
  </si>
  <si>
    <t>Principal Payments to Noteholders on Payment Date</t>
  </si>
  <si>
    <t>Days in Coupon Period</t>
  </si>
  <si>
    <t>Aggregate Charge-Offs for this Collection Period</t>
  </si>
  <si>
    <t>Charge-Offs</t>
  </si>
  <si>
    <t>Gross Aggregate Charge-Offs</t>
  </si>
  <si>
    <t>Gross Aggregate Reinstatements of charge-offs</t>
  </si>
  <si>
    <t>Aggregate Charge-Offs not reinstated and to be carried over to next period</t>
  </si>
  <si>
    <t>Reinstatements relating to Charge-offs that have occurred this Collection Period</t>
  </si>
  <si>
    <t>Reinstatements of Carry Over Charge-offs not previously reinstated</t>
  </si>
  <si>
    <t>Aggregate Carry Over Charge-offs not previously reinstated</t>
  </si>
  <si>
    <t>Coupon Margin</t>
  </si>
  <si>
    <t>Recoveries</t>
  </si>
  <si>
    <t>Total Notes</t>
  </si>
  <si>
    <t>COLLATERAL DATA TABLES</t>
  </si>
  <si>
    <t>OUTSTANDING RECEIVABLES</t>
  </si>
  <si>
    <t>Opening Balance</t>
  </si>
  <si>
    <t>Principal Repayments - Scheduled</t>
  </si>
  <si>
    <t>Principal Repayments - Unscheduled</t>
  </si>
  <si>
    <t>Reinstatements</t>
  </si>
  <si>
    <t>New Receivables Purchased</t>
  </si>
  <si>
    <t>Non Cash Change in Receivables</t>
  </si>
  <si>
    <t>Closing Balance</t>
  </si>
  <si>
    <t>PORTFOLIO STATISTICS</t>
  </si>
  <si>
    <t>Summary</t>
  </si>
  <si>
    <t>Number of contracts</t>
  </si>
  <si>
    <t>Number of contracts closed during the Quarter</t>
  </si>
  <si>
    <t>Dollar value of contracts closed during the Quarter</t>
  </si>
  <si>
    <t>Dollar Value of Recoveries from Collateral</t>
  </si>
  <si>
    <t>Dollar Value of Recoveries from Other Sources</t>
  </si>
  <si>
    <t>Average Term of Contracts (Months)</t>
  </si>
  <si>
    <t>Average Term to Maturity (Months)</t>
  </si>
  <si>
    <t>Average Seasoning (Months)</t>
  </si>
  <si>
    <t>Average Dollar Value of Individual Assets</t>
  </si>
  <si>
    <t>Weighted Average Interest Rate</t>
  </si>
  <si>
    <t>Payment in Arrears</t>
  </si>
  <si>
    <t>Total</t>
  </si>
  <si>
    <t>Account Balances in Arrears</t>
  </si>
  <si>
    <t>Geographic Distribution</t>
  </si>
  <si>
    <t>New South Wales</t>
  </si>
  <si>
    <t>Victoria</t>
  </si>
  <si>
    <t>Queensland</t>
  </si>
  <si>
    <t>South Australia</t>
  </si>
  <si>
    <t>Northern Territory</t>
  </si>
  <si>
    <t>Australian Capital Territory</t>
  </si>
  <si>
    <t>Tasmania</t>
  </si>
  <si>
    <t>Western Australia</t>
  </si>
  <si>
    <t>Top Industry Distribution</t>
  </si>
  <si>
    <t>Agricultural</t>
  </si>
  <si>
    <t>Construction</t>
  </si>
  <si>
    <t>Collateral Types</t>
  </si>
  <si>
    <t>SKIDSTEER / UNILOADER</t>
  </si>
  <si>
    <t>Residual / Balloon Payment Distribution</t>
  </si>
  <si>
    <t>0</t>
  </si>
  <si>
    <t>0 to 5</t>
  </si>
  <si>
    <t>06 to 10</t>
  </si>
  <si>
    <t>11 to 15</t>
  </si>
  <si>
    <t>16 to 20</t>
  </si>
  <si>
    <t>21 to 25</t>
  </si>
  <si>
    <t>26 to 30</t>
  </si>
  <si>
    <t>31 to 35</t>
  </si>
  <si>
    <t>36 to 40</t>
  </si>
  <si>
    <t>41+%</t>
  </si>
  <si>
    <t>$ 0 - $25,000</t>
  </si>
  <si>
    <t>$ 25,001 to $50,000</t>
  </si>
  <si>
    <t>$ 50,001 to $75,000</t>
  </si>
  <si>
    <t>$ 75,001 to $100,000</t>
  </si>
  <si>
    <t>$100,001 to $125,000</t>
  </si>
  <si>
    <t>$125,001 to $150,000</t>
  </si>
  <si>
    <t>Quarter of Maturity Distribution</t>
  </si>
  <si>
    <t>Seasoning Distribution</t>
  </si>
  <si>
    <t>0 to 6 months</t>
  </si>
  <si>
    <t>07 to 12 months</t>
  </si>
  <si>
    <t>13 to 18 months</t>
  </si>
  <si>
    <t>19 to 24 months</t>
  </si>
  <si>
    <t>25 to 30 months</t>
  </si>
  <si>
    <t>31 to 36 months</t>
  </si>
  <si>
    <t>37 to 42 months</t>
  </si>
  <si>
    <t>43 to 48 months</t>
  </si>
  <si>
    <t>49 to 54 months</t>
  </si>
  <si>
    <t>55 to 60 months</t>
  </si>
  <si>
    <t>Average Residual / Balloon Payment *</t>
  </si>
  <si>
    <t>151 - 180 Days</t>
  </si>
  <si>
    <t>121 - 150 Days</t>
  </si>
  <si>
    <t>OVER 140 HP TRACTOR</t>
  </si>
  <si>
    <t>Class B Notes</t>
  </si>
  <si>
    <t>Initial Invested Amount</t>
  </si>
  <si>
    <t>SPRAYING EQUIPMENT</t>
  </si>
  <si>
    <t>CULTIVATORS,SEEDERS, HARROWS</t>
  </si>
  <si>
    <t>BALERS, WINDROWERS, MOWERS, RAKES</t>
  </si>
  <si>
    <t>EXCAVATORS / GRADERS</t>
  </si>
  <si>
    <t>FEEDERS, MIXERS, WAGONS, BINS, FEED STORAGE</t>
  </si>
  <si>
    <t>HARVESTERS - Other</t>
  </si>
  <si>
    <t>$200,001 to $300,000</t>
  </si>
  <si>
    <t>$150,000 to $200,000</t>
  </si>
  <si>
    <t>61 to 72 months</t>
  </si>
  <si>
    <t>Class A2 Notes</t>
  </si>
  <si>
    <t>$300,001 to $400,000</t>
  </si>
  <si>
    <t>$400,001 to $500,000</t>
  </si>
  <si>
    <t>$500,000+</t>
  </si>
  <si>
    <t>Contract Balance Distribution</t>
  </si>
  <si>
    <t>Remaining Term Distribution</t>
  </si>
  <si>
    <t>60+ Months</t>
  </si>
  <si>
    <t>Origination LVR Distribution</t>
  </si>
  <si>
    <t>21% to 30%</t>
  </si>
  <si>
    <t>31% to 40%</t>
  </si>
  <si>
    <t>51% to 60%</t>
  </si>
  <si>
    <t>61% to 70%</t>
  </si>
  <si>
    <t>71% to 80%</t>
  </si>
  <si>
    <t>81% to 90%</t>
  </si>
  <si>
    <t>91% to 100%</t>
  </si>
  <si>
    <t>&gt; 100%</t>
  </si>
  <si>
    <t>New v Used</t>
  </si>
  <si>
    <t>New</t>
  </si>
  <si>
    <t>Used</t>
  </si>
  <si>
    <t>Contract Type</t>
  </si>
  <si>
    <t>Finance Lease</t>
  </si>
  <si>
    <t>Goods Mortgage</t>
  </si>
  <si>
    <t>Hire Purchase</t>
  </si>
  <si>
    <t>Contract by Source</t>
  </si>
  <si>
    <t>Non Hardship Refinance</t>
  </si>
  <si>
    <t>Hardship Refinance</t>
  </si>
  <si>
    <t>Payment Frequency Distribution</t>
  </si>
  <si>
    <t>6 Consecutive</t>
  </si>
  <si>
    <t>Annual</t>
  </si>
  <si>
    <t>Monthly</t>
  </si>
  <si>
    <t>Quarterly</t>
  </si>
  <si>
    <t>Semi Annual</t>
  </si>
  <si>
    <t>Structured</t>
  </si>
  <si>
    <t>Yield Distribution</t>
  </si>
  <si>
    <t>&lt; 4%</t>
  </si>
  <si>
    <t>4% to 5%</t>
  </si>
  <si>
    <t>5% to 6%</t>
  </si>
  <si>
    <t>6% to 7%</t>
  </si>
  <si>
    <t>7% to 8%</t>
  </si>
  <si>
    <t>8% to 9%</t>
  </si>
  <si>
    <t>9% to 10%</t>
  </si>
  <si>
    <t>10% to 11%</t>
  </si>
  <si>
    <t>11% to 12%</t>
  </si>
  <si>
    <t>&gt; 12%</t>
  </si>
  <si>
    <t>Top 5 Obligor</t>
  </si>
  <si>
    <t>10% to 20%</t>
  </si>
  <si>
    <t>41% to 50%</t>
  </si>
  <si>
    <t>Motor Vehicle AG</t>
  </si>
  <si>
    <t>0-12 Months</t>
  </si>
  <si>
    <t>13-24 Months</t>
  </si>
  <si>
    <t>25-36 Months</t>
  </si>
  <si>
    <t>37-48 Months</t>
  </si>
  <si>
    <t>49-60 Months</t>
  </si>
  <si>
    <t>31 - 60 Days</t>
  </si>
  <si>
    <t>61 - 90 Days</t>
  </si>
  <si>
    <t>91 - 120 Days</t>
  </si>
  <si>
    <t>&gt; 30 days</t>
  </si>
  <si>
    <t>&gt;90 days</t>
  </si>
  <si>
    <t>* Expressed as a % of Aggreg. Rec. closing bal.</t>
  </si>
  <si>
    <t>Class C Notes</t>
  </si>
  <si>
    <t>Cumulative Defaults &amp; Losses</t>
  </si>
  <si>
    <t>Month</t>
  </si>
  <si>
    <t>Gross Losses</t>
  </si>
  <si>
    <t>Net Losses</t>
  </si>
  <si>
    <t>2. 31 - 60 Days</t>
  </si>
  <si>
    <t>3. 61 - 90 Days</t>
  </si>
  <si>
    <t>4. 91 - 120 Days</t>
  </si>
  <si>
    <t>5. 121 - 150 Days</t>
  </si>
  <si>
    <t>6. 151 - 180 Days</t>
  </si>
  <si>
    <t xml:space="preserve"> 0 - 30 Days</t>
  </si>
  <si>
    <t>NSW</t>
  </si>
  <si>
    <t>VIC</t>
  </si>
  <si>
    <t>QLD</t>
  </si>
  <si>
    <t>SA</t>
  </si>
  <si>
    <t>NT</t>
  </si>
  <si>
    <t>ACT</t>
  </si>
  <si>
    <t>TAS</t>
  </si>
  <si>
    <t>WA</t>
  </si>
  <si>
    <t>AG</t>
  </si>
  <si>
    <t>CE</t>
  </si>
  <si>
    <t>AGRICULTURAL MACHINERY</t>
  </si>
  <si>
    <t>MOTOR VEHICLE - AG</t>
  </si>
  <si>
    <t>COMBINE</t>
  </si>
  <si>
    <t>40-100 HP TRACTOR</t>
  </si>
  <si>
    <t>100&lt;140 HP TRACTOR</t>
  </si>
  <si>
    <t>40&lt;60 HP TRACTOR</t>
  </si>
  <si>
    <t>60&lt;100 HP TRACTOR</t>
  </si>
  <si>
    <t>$0 - $25,000</t>
  </si>
  <si>
    <t>$25,001 - $50,000</t>
  </si>
  <si>
    <t>$50,001 - $75,000</t>
  </si>
  <si>
    <t>$75,001 - $100,000</t>
  </si>
  <si>
    <t>$100,001 - $125,000</t>
  </si>
  <si>
    <t>$125,001 - $150,000</t>
  </si>
  <si>
    <t>$150,001 - $200,000</t>
  </si>
  <si>
    <t>$200,001 - $300,000</t>
  </si>
  <si>
    <t>$300,001 - $400,000</t>
  </si>
  <si>
    <t>$400,001 - $500,000</t>
  </si>
  <si>
    <t>$500,001+</t>
  </si>
  <si>
    <t>2004 Q1</t>
  </si>
  <si>
    <t>2004 Q2</t>
  </si>
  <si>
    <t>60+ months</t>
  </si>
  <si>
    <t>0 - 12 months</t>
  </si>
  <si>
    <t>13 - 24 months</t>
  </si>
  <si>
    <t>25 - 36 months</t>
  </si>
  <si>
    <t>37 - 48 months</t>
  </si>
  <si>
    <t>49 - 60 months</t>
  </si>
  <si>
    <t>USed</t>
  </si>
  <si>
    <t>Refinance - Hardship</t>
  </si>
  <si>
    <t>0% to 1%</t>
  </si>
  <si>
    <t>1.01% to 2%</t>
  </si>
  <si>
    <t>2.01% to 3%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</si>
  <si>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</si>
  <si>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</si>
  <si>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</si>
  <si>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</si>
  <si>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</si>
  <si>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</si>
  <si>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</si>
  <si>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</si>
  <si>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</si>
  <si>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</si>
  <si>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BACKHOE</t>
  </si>
  <si>
    <t>Dollar value of contracts</t>
  </si>
  <si>
    <t>4 EWD TRACTORS</t>
  </si>
  <si>
    <t>4WD Vehicle</t>
  </si>
  <si>
    <t>COMBINES</t>
  </si>
  <si>
    <t>COMPACT TRACK LOADER</t>
  </si>
  <si>
    <t>DRILL</t>
  </si>
  <si>
    <t>FRONT END LOADER</t>
  </si>
  <si>
    <t>FRONTS</t>
  </si>
  <si>
    <t>IRRIGATION EQUIPMENT</t>
  </si>
  <si>
    <t>MINI EXCAVATOR</t>
  </si>
  <si>
    <t>OTHER AG</t>
  </si>
  <si>
    <t>OTHER CE</t>
  </si>
  <si>
    <t>SKID STEER LOADER</t>
  </si>
  <si>
    <t>UNDER 40 HP TRACTORS</t>
  </si>
  <si>
    <t>2023Q1</t>
  </si>
  <si>
    <t>2023Q2</t>
  </si>
  <si>
    <t>2023Q3</t>
  </si>
  <si>
    <t>2023Q4</t>
  </si>
  <si>
    <t>COMPACT WHEEL LOADER</t>
  </si>
  <si>
    <t>CRAWLER EXCAVATOR</t>
  </si>
  <si>
    <t>GRADER</t>
  </si>
  <si>
    <t>MIDI CRAWLER EXCAVATOR</t>
  </si>
  <si>
    <t>SCRAPERS</t>
  </si>
  <si>
    <t>WHEEL LOADERS</t>
  </si>
  <si>
    <t>2024Q1</t>
  </si>
  <si>
    <t>CRAWLER  DOZER</t>
  </si>
  <si>
    <t>MATERIALS HANDLING EQUIPMENT</t>
  </si>
  <si>
    <t>2024Q2</t>
  </si>
  <si>
    <t>2024Q3</t>
  </si>
  <si>
    <t>2024Q4</t>
  </si>
  <si>
    <t>2025Q1</t>
  </si>
  <si>
    <t>2025Q2</t>
  </si>
  <si>
    <t>2025Q3</t>
  </si>
  <si>
    <t>DUMP TRUCKS</t>
  </si>
  <si>
    <t>QUAD BIKES</t>
  </si>
  <si>
    <t>ROLLER</t>
  </si>
  <si>
    <t>Telehandlers</t>
  </si>
  <si>
    <t>WHEEL LOADERS (OLD)</t>
  </si>
  <si>
    <t>Q42025</t>
  </si>
  <si>
    <t>2025Q4</t>
  </si>
  <si>
    <t>Q12026</t>
  </si>
  <si>
    <t>2026Q1</t>
  </si>
  <si>
    <t>Q22026</t>
  </si>
  <si>
    <t>2026Q2</t>
  </si>
  <si>
    <t>&gt; 60 days</t>
  </si>
  <si>
    <t>Invested Amount as at Previous Payment Date:  17 May 2021</t>
  </si>
  <si>
    <t>Stated Amount as at Previous Payment Date:  17 May 2021</t>
  </si>
  <si>
    <t>Invested Amount as at Payment Date:  16 August 2021</t>
  </si>
  <si>
    <t>Stated Amount as at Payment Date:  16 August 2021</t>
  </si>
  <si>
    <t>Bond Factor at Payment Date:  16 August 2021</t>
  </si>
  <si>
    <t>Coupon Entitlement to be paid out on the current Payment Date: 16 August 2021</t>
  </si>
  <si>
    <t>Class A Notes</t>
  </si>
  <si>
    <t>CNHI CAPITAL AUSTRALIA RECEIVABLES TRUST SERIES 2021-1 (TERM DEAL)</t>
  </si>
  <si>
    <t>COTTON PICKERS</t>
  </si>
  <si>
    <t>Soundproof Generators</t>
  </si>
  <si>
    <t>Sugar Cane Harvesters</t>
  </si>
  <si>
    <t>TRAILER - on Farm</t>
  </si>
  <si>
    <t>TRUCK - on Farm</t>
  </si>
  <si>
    <t>Q32026</t>
  </si>
  <si>
    <t>2026Q3</t>
  </si>
  <si>
    <t>Q42026</t>
  </si>
  <si>
    <t>2026Q4</t>
  </si>
  <si>
    <t>Q12027</t>
  </si>
  <si>
    <t>2027Q1</t>
  </si>
  <si>
    <t/>
  </si>
  <si>
    <t>Invested Amount as at Previous Payment Date:  16 August 2021</t>
  </si>
  <si>
    <t>Stated Amount as at Previous Payment Date:  16 August 2021</t>
  </si>
  <si>
    <t>Invested Amount as at Payment Date:  16 November 2021</t>
  </si>
  <si>
    <t>Stated Amount as at Payment Date:  16 November 2021</t>
  </si>
  <si>
    <t>Bond Factor at Payment Date:  16 November 2021</t>
  </si>
  <si>
    <t>Coupon Entitlement to be paid out on the current Payment Date: 16 November 2021</t>
  </si>
  <si>
    <t>Invested Amount as at Previous Payment Date:  16 November 2021</t>
  </si>
  <si>
    <t>Stated Amount as at Previous Payment Date:  16 November 2021</t>
  </si>
  <si>
    <t>Invested Amount as at Payment Date:  16 February 2022</t>
  </si>
  <si>
    <t>Stated Amount as at Payment Date:  16 February 2022</t>
  </si>
  <si>
    <t>Bond Factor at Payment Date:  16 February 2022</t>
  </si>
  <si>
    <t>Coupon Entitlement to be paid out on the current Payment Date: 16 February 2022</t>
  </si>
  <si>
    <t>Invested Amount as at Previous Payment Date:  16 February 2022</t>
  </si>
  <si>
    <t>Stated Amount as at Previous Payment Date:  16 February 2022</t>
  </si>
  <si>
    <t>Invested Amount as at Payment Date:  16 May 2022</t>
  </si>
  <si>
    <t>Stated Amount as at Payment Date:  16 May 2022</t>
  </si>
  <si>
    <t>Bond Factor at Payment Date:  16 May 2022</t>
  </si>
  <si>
    <t>Coupon Entitlement to be paid out on the current Payment Date: 16 May 2022</t>
  </si>
  <si>
    <t>Invested Amount as at Previous Payment Date:  16 May 2022</t>
  </si>
  <si>
    <t>Stated Amount as at Previous Payment Date:  16 May 2022</t>
  </si>
  <si>
    <t>Invested Amount as at Payment Date:  16 August 2022</t>
  </si>
  <si>
    <t>Stated Amount as at Payment Date:  16 August 2022</t>
  </si>
  <si>
    <t>Bond Factor at Payment Date:  16 August 2022</t>
  </si>
  <si>
    <t>Coupon Entitlement to be paid out on the current Payment Date: 16 August 2022</t>
  </si>
  <si>
    <t>Invested Amount as at Previous Payment Date:  16 August 2022</t>
  </si>
  <si>
    <t>Stated Amount as at Previous Payment Date:  16 August 2022</t>
  </si>
  <si>
    <t>Invested Amount as at Payment Date:  16 November 2022</t>
  </si>
  <si>
    <t>Stated Amount as at Payment Date:  16 November 2022</t>
  </si>
  <si>
    <t>Bond Factor at Payment Date:  16 November 2022</t>
  </si>
  <si>
    <t>Coupon Entitlement to be paid out on the current Payment Date: 16 November 2022</t>
  </si>
  <si>
    <t>Invested Amount as at Previous Payment Date:  16 November 2022</t>
  </si>
  <si>
    <t>Stated Amount as at Previous Payment Date:  16 November 2022</t>
  </si>
  <si>
    <t>Invested Amount as at Payment Date:  16 February 2023</t>
  </si>
  <si>
    <t>Stated Amount as at Payment Date:  16 February 2023</t>
  </si>
  <si>
    <t>Bond Factor at Payment Date:  16 February 2023</t>
  </si>
  <si>
    <t>Coupon Entitlement to be paid out on the current Payment Date: 16 February 2023</t>
  </si>
  <si>
    <t>Invested Amount as at Previous Payment Date:  16 February 2023</t>
  </si>
  <si>
    <t>Stated Amount as at Previous Payment Date:  16 February 2023</t>
  </si>
  <si>
    <t>Invested Amount as at Payment Date:  16 May 2023</t>
  </si>
  <si>
    <t>Stated Amount as at Payment Date:  16 May 2023</t>
  </si>
  <si>
    <t>Bond Factor at Payment Date:  16 May 2023</t>
  </si>
  <si>
    <t>Coupon Entitlement to be paid out on the current Payment Date: 16 May 2023</t>
  </si>
  <si>
    <t>1. 0 - 30 Days</t>
  </si>
  <si>
    <t>0 - 30 Days</t>
  </si>
  <si>
    <t>3.01% to 4%</t>
  </si>
  <si>
    <t>4.01% to 5%</t>
  </si>
  <si>
    <t>5.01% to 6%</t>
  </si>
  <si>
    <t>6.01% to 7%</t>
  </si>
  <si>
    <t>7.01% to 8%</t>
  </si>
  <si>
    <t>8.01% to 9%</t>
  </si>
  <si>
    <t>9.01% to 10%</t>
  </si>
  <si>
    <t>10.01% to 11%</t>
  </si>
  <si>
    <t>11.01% to 12%</t>
  </si>
  <si>
    <t>Invested Amount as at Previous Payment Date:  16 May 2023</t>
  </si>
  <si>
    <t>Stated Amount as at Previous Payment Date:  16 May 2023</t>
  </si>
  <si>
    <t>Invested Amount as at Payment Date:  16 August 2023</t>
  </si>
  <si>
    <t>Stated Amount as at Payment Date:  16 August 2023</t>
  </si>
  <si>
    <t>Bond Factor at Payment Date:  16 August 2023</t>
  </si>
  <si>
    <t>Coupon Entitlement to be paid out on the current Payment Date: 16 August 2023</t>
  </si>
  <si>
    <t>Invested Amount as at Previous Payment Date:  16 August 2023</t>
  </si>
  <si>
    <t>Stated Amount as at Previous Payment Date:  16 August 2023</t>
  </si>
  <si>
    <t>Invested Amount as at Payment Date:  16 November 2023</t>
  </si>
  <si>
    <t>Stated Amount as at Payment Date:  16 November 2023</t>
  </si>
  <si>
    <t>Bond Factor at Payment Date:  16 November 2023</t>
  </si>
  <si>
    <t>Coupon Entitlement to be paid out on the current Payment Date: 16 November 2023</t>
  </si>
  <si>
    <t>CONSTRUCTION EQUIPMENT</t>
  </si>
  <si>
    <t>6 to 10</t>
  </si>
  <si>
    <t>41+ %</t>
  </si>
  <si>
    <t>Semi-Annual</t>
  </si>
  <si>
    <t>Invested Amount as at Previous Payment Date:  16 November 2023</t>
  </si>
  <si>
    <t>Stated Amount as at Previous Payment Date:  16 November 2023</t>
  </si>
  <si>
    <t>Invested Amount as at Payment Date:  16 February 2024</t>
  </si>
  <si>
    <t>Stated Amount as at Payment Date:  16 February 2024</t>
  </si>
  <si>
    <t>Bond Factor at Payment Date:  16 February 2024</t>
  </si>
  <si>
    <t>Coupon Entitlement to be paid out on the current Payment Date: 16 February 2024</t>
  </si>
  <si>
    <t>Invested Amount as at Previous Payment Date:  16 February 2024</t>
  </si>
  <si>
    <t>Stated Amount as at Previous Payment Date:  16 February 2024</t>
  </si>
  <si>
    <t>Invested Amount as at Payment Date:  16 May 2024</t>
  </si>
  <si>
    <t>Stated Amount as at Payment Date:  16 May 2024</t>
  </si>
  <si>
    <t>Bond Factor at Payment Date:  16 May 2024</t>
  </si>
  <si>
    <t>Coupon Entitlement to be paid out on the current Payment Date: 16 May 2024</t>
  </si>
  <si>
    <t>Invested Amount as at Previous Payment Date:  16 May 2024</t>
  </si>
  <si>
    <t>Stated Amount as at Previous Payment Date:  16 May 2024</t>
  </si>
  <si>
    <t>Invested Amount as at Payment Date:  16 August 2024</t>
  </si>
  <si>
    <t>Stated Amount as at Payment Date:  16 August 2024</t>
  </si>
  <si>
    <t>Bond Factor at Payment Date:  16 August 2024</t>
  </si>
  <si>
    <t>Coupon Entitlement to be paid out on the current Payment Date: 16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</si>
</sst>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  <numFmt numFmtId="165" formatCode="0.0000"/>
    <numFmt numFmtId="166" formatCode="&quot;$&quot;#,##0.00"/>
    <numFmt numFmtId="167" formatCode="_-* #,##0_-;\-* #,##0_-;_-* &quot;-&quot;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LucidaSans"/>
    </font>
    <font>
      <b/>
      <u/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1" xfId="0" applyFont="1" applyBorder="1"/>
    <xf numFmtId="4" fontId="2" fillId="0" borderId="1" xfId="0" applyNumberFormat="1" applyFont="1" applyFill="1" applyBorder="1"/>
    <xf numFmtId="0" fontId="5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2" fillId="0" borderId="5" xfId="0" applyNumberFormat="1" applyFont="1" applyFill="1" applyBorder="1"/>
    <xf numFmtId="10" fontId="2" fillId="0" borderId="0" xfId="3" applyNumberFormat="1" applyFont="1"/>
    <xf numFmtId="10" fontId="2" fillId="0" borderId="12" xfId="3" applyNumberFormat="1" applyFont="1" applyBorder="1"/>
    <xf numFmtId="10" fontId="2" fillId="0" borderId="0" xfId="3" applyNumberFormat="1" applyFont="1" applyFill="1"/>
    <xf numFmtId="0" fontId="2" fillId="0" borderId="8" xfId="0" applyFont="1" applyBorder="1" applyAlignment="1">
      <alignment horizontal="right"/>
    </xf>
    <xf numFmtId="4" fontId="2" fillId="0" borderId="1" xfId="0" quotePrefix="1" applyNumberFormat="1" applyFont="1" applyFill="1" applyBorder="1"/>
    <xf numFmtId="4" fontId="2" fillId="0" borderId="6" xfId="0" quotePrefix="1" applyNumberFormat="1" applyFont="1" applyFill="1" applyBorder="1"/>
    <xf numFmtId="9" fontId="2" fillId="0" borderId="2" xfId="3" applyFont="1" applyBorder="1"/>
    <xf numFmtId="0" fontId="16" fillId="0" borderId="0" xfId="8" applyFont="1"/>
    <xf numFmtId="167" fontId="17" fillId="0" borderId="0" xfId="9" applyNumberFormat="1" applyFont="1"/>
    <xf numFmtId="0" fontId="17" fillId="0" borderId="0" xfId="8" applyFont="1"/>
    <xf numFmtId="0" fontId="17" fillId="0" borderId="0" xfId="8" applyFont="1" applyFill="1"/>
    <xf numFmtId="0" fontId="18" fillId="0" borderId="0" xfId="8" applyFont="1"/>
    <xf numFmtId="167" fontId="18" fillId="0" borderId="0" xfId="9" applyNumberFormat="1" applyFont="1" applyAlignment="1">
      <alignment horizontal="center"/>
    </xf>
    <xf numFmtId="17" fontId="17" fillId="0" borderId="0" xfId="8" applyNumberFormat="1" applyFont="1"/>
    <xf numFmtId="10" fontId="17" fillId="0" borderId="0" xfId="10" applyNumberFormat="1" applyFont="1"/>
    <xf numFmtId="168" fontId="2" fillId="0" borderId="0" xfId="12" applyFont="1"/>
    <xf numFmtId="168" fontId="4" fillId="2" borderId="0" xfId="12" applyFont="1" applyFill="1" applyAlignment="1">
      <alignment horizontal="center"/>
    </xf>
    <xf numFmtId="168" fontId="2" fillId="0" borderId="7" xfId="12" applyFont="1" applyFill="1" applyBorder="1"/>
    <xf numFmtId="168" fontId="2" fillId="0" borderId="0" xfId="12" applyFont="1" applyFill="1" applyBorder="1"/>
    <xf numFmtId="168" fontId="13" fillId="0" borderId="0" xfId="12" quotePrefix="1" applyFont="1" applyFill="1" applyBorder="1"/>
    <xf numFmtId="169" fontId="2" fillId="0" borderId="0" xfId="13" applyFont="1" applyFill="1"/>
    <xf numFmtId="169" fontId="10" fillId="0" borderId="0" xfId="13" applyFont="1" applyFill="1"/>
    <xf numFmtId="168" fontId="10" fillId="0" borderId="0" xfId="12" applyFont="1"/>
    <xf numFmtId="168" fontId="3" fillId="0" borderId="10" xfId="12" applyFont="1" applyFill="1" applyBorder="1" applyAlignment="1">
      <alignment wrapText="1"/>
    </xf>
    <xf numFmtId="168" fontId="2" fillId="0" borderId="0" xfId="12" applyFont="1" applyFill="1" applyAlignment="1">
      <alignment horizontal="right"/>
    </xf>
    <xf numFmtId="168" fontId="2" fillId="0" borderId="0" xfId="12" applyFont="1" applyFill="1"/>
    <xf numFmtId="168" fontId="2" fillId="0" borderId="0" xfId="12" applyFont="1" applyAlignment="1">
      <alignment horizontal="right"/>
    </xf>
    <xf numFmtId="168" fontId="2" fillId="0" borderId="2" xfId="12" applyFont="1" applyBorder="1"/>
    <xf numFmtId="168" fontId="2" fillId="0" borderId="2" xfId="12" applyFont="1" applyFill="1" applyBorder="1"/>
    <xf numFmtId="10" fontId="2" fillId="0" borderId="0" xfId="12" applyNumberFormat="1" applyFont="1"/>
    <xf numFmtId="10" fontId="2" fillId="0" borderId="2" xfId="12" applyNumberFormat="1" applyFont="1" applyBorder="1"/>
    <xf numFmtId="0" fontId="2" fillId="0" borderId="0" xfId="0" applyFont="1"/>
    <xf numFmtId="10" fontId="9" fillId="0" borderId="0" xfId="3" applyNumberFormat="1" applyFont="1" applyAlignment="1">
      <alignment horizontal="right"/>
    </xf>
    <xf numFmtId="164" fontId="2" fillId="0" borderId="7" xfId="3" applyNumberFormat="1" applyFont="1" applyFill="1" applyBorder="1"/>
    <xf numFmtId="164" fontId="2" fillId="0" borderId="1" xfId="3" applyNumberFormat="1" applyFont="1" applyFill="1" applyBorder="1"/>
    <xf numFmtId="164" fontId="2" fillId="0" borderId="7" xfId="3" applyNumberFormat="1" applyFont="1" applyBorder="1"/>
    <xf numFmtId="164" fontId="2" fillId="0" borderId="1" xfId="3" applyNumberFormat="1" applyFont="1" applyBorder="1"/>
    <xf numFmtId="4" fontId="10" fillId="4" borderId="0" xfId="2" applyNumberFormat="1" applyFont="1" applyFill="1"/>
    <xf numFmtId="10" fontId="10" fillId="4" borderId="0" xfId="3" applyNumberFormat="1" applyFont="1" applyFill="1"/>
    <xf numFmtId="169" fontId="10" fillId="4" borderId="0" xfId="13" applyFont="1" applyFill="1"/>
    <xf numFmtId="43" fontId="10" fillId="4" borderId="0" xfId="3" applyNumberFormat="1" applyFont="1" applyFill="1"/>
    <xf numFmtId="0" fontId="5" fillId="0" borderId="13" xfId="0" applyFont="1" applyBorder="1" applyAlignment="1">
      <alignment horizontal="right"/>
    </xf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5" xfId="0" applyNumberFormat="1" applyFont="1" applyBorder="1"/>
    <xf numFmtId="4" fontId="2" fillId="0" borderId="14" xfId="0" applyNumberFormat="1" applyFont="1" applyBorder="1"/>
    <xf numFmtId="4" fontId="2" fillId="0" borderId="7" xfId="0" quotePrefix="1" applyNumberFormat="1" applyFont="1" applyBorder="1"/>
    <xf numFmtId="0" fontId="2" fillId="0" borderId="3" xfId="0" quotePrefix="1" applyFont="1" applyBorder="1" applyAlignment="1">
      <alignment horizontal="right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" xfId="0" quotePrefix="1" applyNumberFormat="1" applyFont="1" applyBorder="1"/>
    <xf numFmtId="165" fontId="2" fillId="0" borderId="7" xfId="0" applyNumberFormat="1" applyFont="1" applyBorder="1"/>
    <xf numFmtId="165" fontId="2" fillId="0" borderId="1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0" fontId="9" fillId="0" borderId="0" xfId="0" applyFont="1"/>
    <xf numFmtId="0" fontId="3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6" fillId="2" borderId="0" xfId="0" applyFont="1" applyFill="1"/>
    <xf numFmtId="4" fontId="2" fillId="3" borderId="9" xfId="0" applyNumberFormat="1" applyFont="1" applyFill="1" applyBorder="1"/>
    <xf numFmtId="169" fontId="2" fillId="0" borderId="0" xfId="0" applyNumberFormat="1" applyFont="1"/>
    <xf numFmtId="169" fontId="20" fillId="5" borderId="0" xfId="0" applyNumberFormat="1" applyFont="1" applyFill="1"/>
    <xf numFmtId="0" fontId="20" fillId="0" borderId="0" xfId="0" applyFont="1"/>
    <xf numFmtId="169" fontId="2" fillId="0" borderId="9" xfId="0" applyNumberFormat="1" applyFont="1" applyBorder="1"/>
    <xf numFmtId="0" fontId="21" fillId="0" borderId="0" xfId="0" applyFont="1"/>
    <xf numFmtId="15" fontId="4" fillId="0" borderId="0" xfId="0" applyNumberFormat="1" applyFont="1" applyAlignment="1">
      <alignment horizontal="center"/>
    </xf>
    <xf numFmtId="3" fontId="10" fillId="0" borderId="0" xfId="2" applyNumberFormat="1" applyFont="1"/>
    <xf numFmtId="3" fontId="2" fillId="0" borderId="0" xfId="0" applyNumberFormat="1" applyFont="1"/>
    <xf numFmtId="166" fontId="10" fillId="0" borderId="0" xfId="2" applyNumberFormat="1" applyFont="1"/>
    <xf numFmtId="0" fontId="12" fillId="0" borderId="0" xfId="0" applyFont="1"/>
    <xf numFmtId="0" fontId="10" fillId="0" borderId="0" xfId="2" applyFont="1"/>
    <xf numFmtId="0" fontId="6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2" fillId="0" borderId="0" xfId="0" quotePrefix="1" applyFont="1"/>
    <xf numFmtId="0" fontId="2" fillId="0" borderId="0" xfId="0" quotePrefix="1" applyFont="1"/>
    <xf numFmtId="10" fontId="2" fillId="0" borderId="0" xfId="0" applyNumberFormat="1" applyFont="1"/>
    <xf numFmtId="3" fontId="2" fillId="0" borderId="12" xfId="0" applyNumberFormat="1" applyFont="1" applyBorder="1"/>
    <xf numFmtId="10" fontId="2" fillId="0" borderId="12" xfId="0" applyNumberFormat="1" applyFont="1" applyBorder="1"/>
    <xf numFmtId="0" fontId="23" fillId="0" borderId="0" xfId="0" applyFont="1"/>
    <xf numFmtId="0" fontId="11" fillId="0" borderId="0" xfId="0" applyFont="1"/>
    <xf numFmtId="0" fontId="22" fillId="0" borderId="0" xfId="0" applyFont="1"/>
    <xf numFmtId="0" fontId="24" fillId="0" borderId="0" xfId="0" applyFont="1"/>
    <xf numFmtId="168" fontId="2" fillId="0" borderId="0" xfId="0" applyNumberFormat="1" applyFont="1"/>
    <xf numFmtId="49" fontId="24" fillId="0" borderId="0" xfId="0" applyNumberFormat="1" applyFont="1"/>
    <xf numFmtId="49" fontId="2" fillId="0" borderId="0" xfId="0" applyNumberFormat="1" applyFont="1"/>
    <xf numFmtId="49" fontId="22" fillId="0" borderId="0" xfId="0" applyNumberFormat="1" applyFont="1"/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0" fontId="22" fillId="0" borderId="0" xfId="14" applyFont="1" applyAlignment="1">
      <alignment wrapText="1"/>
    </xf>
    <xf numFmtId="0" fontId="5" fillId="0" borderId="0" xfId="0" applyFont="1"/>
    <xf numFmtId="0" fontId="0" fillId="0" borderId="0" xfId="0" quotePrefix="1"/>
    <xf numFmtId="168" fontId="20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1" xfId="0" applyNumberFormat="1" applyFont="1" applyFill="1" applyBorder="1"/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quotePrefix="1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4" fontId="2" fillId="0" borderId="7" xfId="0" applyNumberFormat="1" applyFont="1" applyFill="1" applyBorder="1"/>
    <xf numFmtId="4" fontId="2" fillId="0" borderId="14" xfId="0" applyNumberFormat="1" applyFont="1" applyFill="1" applyBorder="1"/>
    <xf numFmtId="4" fontId="2" fillId="0" borderId="12" xfId="0" applyNumberFormat="1" applyFont="1" applyFill="1" applyBorder="1"/>
    <xf numFmtId="165" fontId="2" fillId="0" borderId="7" xfId="0" applyNumberFormat="1" applyFont="1" applyFill="1" applyBorder="1"/>
    <xf numFmtId="3" fontId="2" fillId="0" borderId="7" xfId="0" applyNumberFormat="1" applyFont="1" applyFill="1" applyBorder="1"/>
    <xf numFmtId="4" fontId="2" fillId="0" borderId="13" xfId="0" applyNumberFormat="1" applyFont="1" applyFill="1" applyBorder="1"/>
    <xf numFmtId="0" fontId="9" fillId="0" borderId="0" xfId="0" applyFont="1" applyAlignment="1">
      <alignment horizontal="right"/>
    </xf>
    <xf numFmtId="4" fontId="2" fillId="0" borderId="15" xfId="0" applyNumberFormat="1" applyFont="1" applyFill="1" applyBorder="1"/>
    <xf numFmtId="4" fontId="2" fillId="0" borderId="16" xfId="0" applyNumberFormat="1" applyFont="1" applyFill="1" applyBorder="1"/>
    <xf numFmtId="4" fontId="2" fillId="0" borderId="5" xfId="0" applyNumberFormat="1" applyFont="1" applyFill="1" applyBorder="1"/>
    <xf numFmtId="0" fontId="2" fillId="0" borderId="11" xfId="0" applyFont="1" applyFill="1" applyBorder="1" applyAlignment="1">
      <alignment horizontal="right"/>
    </xf>
    <xf numFmtId="164" fontId="2" fillId="0" borderId="1" xfId="3" applyNumberFormat="1" applyFont="1" applyBorder="1"/>
    <xf numFmtId="164" fontId="2" fillId="0" borderId="1" xfId="3" applyNumberFormat="1" applyFont="1" applyFill="1" applyBorder="1"/>
    <xf numFmtId="0" fontId="2" fillId="0" borderId="8" xfId="0" applyFont="1" applyBorder="1" applyAlignment="1">
      <alignment horizontal="right"/>
    </xf>
    <xf numFmtId="4" fontId="2" fillId="0" borderId="6" xfId="0" applyNumberFormat="1" applyFont="1" applyFill="1" applyBorder="1"/>
    <xf numFmtId="165" fontId="2" fillId="0" borderId="1" xfId="0" applyNumberFormat="1" applyFont="1" applyFill="1" applyBorder="1"/>
    <xf numFmtId="3" fontId="2" fillId="0" borderId="1" xfId="0" applyNumberFormat="1" applyFont="1" applyFill="1" applyBorder="1"/>
    <xf numFmtId="164" fontId="2" fillId="0" borderId="7" xfId="3" applyNumberFormat="1" applyFont="1" applyFill="1" applyBorder="1"/>
    <xf numFmtId="164" fontId="2" fillId="0" borderId="7" xfId="3" applyNumberFormat="1" applyFont="1" applyBorder="1"/>
    <xf numFmtId="4" fontId="2" fillId="0" borderId="7" xfId="0" quotePrefix="1" applyNumberFormat="1" applyFont="1" applyFill="1" applyBorder="1"/>
    <xf numFmtId="4" fontId="2" fillId="0" borderId="1" xfId="0" quotePrefix="1" applyNumberFormat="1" applyFont="1" applyFill="1" applyBorder="1"/>
    <xf numFmtId="10" fontId="9" fillId="0" borderId="0" xfId="3" applyNumberFormat="1" applyFont="1" applyAlignment="1">
      <alignment horizontal="right"/>
    </xf>
    <xf numFmtId="4" fontId="2" fillId="0" borderId="6" xfId="0" quotePrefix="1" applyNumberFormat="1" applyFont="1" applyFill="1" applyBorder="1"/>
    <xf numFmtId="4" fontId="2" fillId="0" borderId="6" xfId="0" quotePrefix="1" applyNumberFormat="1" applyFont="1" applyBorder="1"/>
    <xf numFmtId="168" fontId="2" fillId="0" borderId="0" xfId="12" applyNumberFormat="1" applyFont="1"/>
    <xf numFmtId="168" fontId="4" fillId="2" borderId="0" xfId="12" applyNumberFormat="1" applyFont="1" applyFill="1" applyAlignment="1">
      <alignment horizontal="center"/>
    </xf>
    <xf numFmtId="168" fontId="2" fillId="0" borderId="7" xfId="12" applyNumberFormat="1" applyFont="1" applyFill="1" applyBorder="1"/>
    <xf numFmtId="168" fontId="2" fillId="0" borderId="0" xfId="12" applyNumberFormat="1" applyFont="1" applyFill="1" applyBorder="1"/>
    <xf numFmtId="168" fontId="13" fillId="0" borderId="0" xfId="12" quotePrefix="1" applyNumberFormat="1" applyFont="1" applyFill="1" applyBorder="1"/>
    <xf numFmtId="169" fontId="2" fillId="0" borderId="0" xfId="13" applyNumberFormat="1" applyFont="1" applyFill="1"/>
    <xf numFmtId="169" fontId="10" fillId="0" borderId="0" xfId="13" applyNumberFormat="1" applyFont="1" applyFill="1"/>
    <xf numFmtId="169" fontId="10" fillId="4" borderId="0" xfId="13" applyNumberFormat="1" applyFont="1" applyFill="1"/>
    <xf numFmtId="168" fontId="10" fillId="0" borderId="0" xfId="12" applyNumberFormat="1" applyFont="1"/>
    <xf numFmtId="168" fontId="3" fillId="0" borderId="10" xfId="12" applyNumberFormat="1" applyFont="1" applyFill="1" applyBorder="1" applyAlignment="1">
      <alignment wrapText="1"/>
    </xf>
    <xf numFmtId="168" fontId="2" fillId="0" borderId="0" xfId="12" applyNumberFormat="1" applyFont="1" applyFill="1" applyAlignment="1">
      <alignment horizontal="right"/>
    </xf>
    <xf numFmtId="168" fontId="2" fillId="0" borderId="0" xfId="12" applyNumberFormat="1" applyFont="1" applyFill="1"/>
    <xf numFmtId="168" fontId="2" fillId="0" borderId="0" xfId="12" applyNumberFormat="1" applyFont="1" applyAlignment="1">
      <alignment horizontal="right"/>
    </xf>
    <xf numFmtId="168" fontId="2" fillId="0" borderId="2" xfId="12" applyNumberFormat="1" applyFont="1" applyBorder="1"/>
    <xf numFmtId="168" fontId="2" fillId="0" borderId="2" xfId="12" applyNumberFormat="1" applyFont="1" applyFill="1" applyBorder="1"/>
  </cellXfs>
  <cellStyles count="17">
    <cellStyle name="Comma 11" xfId="7" xr:uid="{00000000-0005-0000-0000-000000000000}"/>
    <cellStyle name="Comma 2" xfId="9" xr:uid="{00000000-0005-0000-0000-000001000000}"/>
    <cellStyle name="Comma 3" xfId="12" xr:uid="{00000000-0005-0000-0000-000002000000}"/>
    <cellStyle name="Comma 6" xfId="4" xr:uid="{00000000-0005-0000-0000-000003000000}"/>
    <cellStyle name="Comma 8" xfId="5" xr:uid="{00000000-0005-0000-0000-000004000000}"/>
    <cellStyle name="Comma 9" xfId="6" xr:uid="{00000000-0005-0000-0000-000005000000}"/>
    <cellStyle name="Currency 2" xfId="13" xr:uid="{00000000-0005-0000-0000-000006000000}"/>
    <cellStyle name="Currency 3" xfId="16" xr:uid="{5A09BD08-D3C4-4BE7-AB5E-CC18BB9B41E3}"/>
    <cellStyle name="Normal" xfId="0" builtinId="0"/>
    <cellStyle name="Normal 2" xfId="1" xr:uid="{00000000-0005-0000-0000-000008000000}"/>
    <cellStyle name="Normal 2 2" xfId="8" xr:uid="{00000000-0005-0000-0000-000009000000}"/>
    <cellStyle name="Normal_(917__REMAINING_TERM" xfId="14" xr:uid="{00000000-0005-0000-0000-00000A000000}"/>
    <cellStyle name="Normal_310801 Quarterly Portfolio Requirements" xfId="2" xr:uid="{00000000-0005-0000-0000-00000B000000}"/>
    <cellStyle name="Percent" xfId="3" builtinId="5"/>
    <cellStyle name="Percent 2" xfId="10" xr:uid="{00000000-0005-0000-0000-00000D000000}"/>
    <cellStyle name="Percent 3" xfId="11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2337134246331E-2"/>
          <c:y val="0.17708333333333334"/>
          <c:w val="0.86296398366870808"/>
          <c:h val="0.62890393086829055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Defaults'!$B$3</c:f>
              <c:strCache>
                <c:ptCount val="1"/>
                <c:pt idx="0">
                  <c:v> Gross Losses </c:v>
                </c:pt>
              </c:strCache>
            </c:strRef>
          </c:tx>
          <c:cat>
            <c:numRef>
              <c:f>'Cumulative Defaults'!$A$4:$A$16</c:f>
              <c:numCache>
                <c:formatCode>mmm\-yy</c:formatCode>
                <c:ptCount val="13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  <c:pt idx="12">
                  <c:v>45474</c:v>
                </c:pt>
              </c:numCache>
            </c:numRef>
          </c:cat>
          <c:val>
            <c:numRef>
              <c:f>'Cumulative Defaults'!$B$4:$B$16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3.4946546481481478E-3</c:v>
                </c:pt>
                <c:pt idx="6">
                  <c:v>3.4946546481481478E-3</c:v>
                </c:pt>
                <c:pt idx="7">
                  <c:v>3.4946546481481478E-3</c:v>
                </c:pt>
                <c:pt idx="8">
                  <c:v>3.9182992976890766E-3</c:v>
                </c:pt>
                <c:pt idx="9">
                  <c:v>4.9626716430708744E-3</c:v>
                </c:pt>
                <c:pt idx="10">
                  <c:v>5.7681510883358161E-3</c:v>
                </c:pt>
                <c:pt idx="11">
                  <c:v>5.7681510883358161E-3</c:v>
                </c:pt>
                <c:pt idx="12">
                  <c:v>5.7681510883358161E-3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C-421A-9E07-9D5A40F486CB}"/>
            </c:ext>
          </c:extLst>
        </c:ser>
        <c:ser>
          <c:idx val="1"/>
          <c:order val="1"/>
          <c:tx>
            <c:strRef>
              <c:f>'Cumulative Defaults'!$C$3</c:f>
              <c:strCache>
                <c:ptCount val="1"/>
                <c:pt idx="0">
                  <c:v> Recoveries </c:v>
                </c:pt>
              </c:strCache>
            </c:strRef>
          </c:tx>
          <c:cat>
            <c:numRef>
              <c:f>'Cumulative Defaults'!$A$4:$A$16</c:f>
              <c:numCache>
                <c:formatCode>mmm\-yy</c:formatCode>
                <c:ptCount val="13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  <c:pt idx="12">
                  <c:v>45474</c:v>
                </c:pt>
              </c:numCache>
            </c:numRef>
          </c:cat>
          <c:val>
            <c:numRef>
              <c:f>'Cumulative Defaults'!$C$4:$C$16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5.3849220538720541E-4</c:v>
                </c:pt>
                <c:pt idx="6">
                  <c:v>1.6340270067340067E-3</c:v>
                </c:pt>
                <c:pt idx="7">
                  <c:v>1.8509695539673436E-3</c:v>
                </c:pt>
                <c:pt idx="8">
                  <c:v>2.4085392098027476E-3</c:v>
                </c:pt>
                <c:pt idx="9">
                  <c:v>2.4520686748115954E-3</c:v>
                </c:pt>
                <c:pt idx="10">
                  <c:v>2.7318750398143466E-3</c:v>
                </c:pt>
                <c:pt idx="11">
                  <c:v>4.4013049701294056E-3</c:v>
                </c:pt>
                <c:pt idx="12">
                  <c:v>5.1154341263836842E-3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21A-9E07-9D5A40F486CB}"/>
            </c:ext>
          </c:extLst>
        </c:ser>
        <c:ser>
          <c:idx val="2"/>
          <c:order val="2"/>
          <c:tx>
            <c:strRef>
              <c:f>'Cumulative Defaults'!$D$3</c:f>
              <c:strCache>
                <c:ptCount val="1"/>
                <c:pt idx="0">
                  <c:v> Net Losses </c:v>
                </c:pt>
              </c:strCache>
            </c:strRef>
          </c:tx>
          <c:cat>
            <c:numRef>
              <c:f>'Cumulative Defaults'!$A$4:$A$16</c:f>
              <c:numCache>
                <c:formatCode>mmm\-yy</c:formatCode>
                <c:ptCount val="13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  <c:pt idx="12">
                  <c:v>45474</c:v>
                </c:pt>
              </c:numCache>
            </c:numRef>
          </c:cat>
          <c:val>
            <c:numRef>
              <c:f>'Cumulative Defaults'!$D$4:$D$16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2.9561624427609425E-3</c:v>
                </c:pt>
                <c:pt idx="6">
                  <c:v>1.8606276414141411E-3</c:v>
                </c:pt>
                <c:pt idx="7">
                  <c:v>1.6436850941808042E-3</c:v>
                </c:pt>
                <c:pt idx="8">
                  <c:v>1.509760087886329E-3</c:v>
                </c:pt>
                <c:pt idx="9">
                  <c:v>2.510602968259279E-3</c:v>
                </c:pt>
                <c:pt idx="10">
                  <c:v>3.0362760485214695E-3</c:v>
                </c:pt>
                <c:pt idx="11">
                  <c:v>1.3668461182064105E-3</c:v>
                </c:pt>
                <c:pt idx="12">
                  <c:v>6.527169619521319E-4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C-421A-9E07-9D5A40F4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25584"/>
        <c:axId val="517124800"/>
      </c:lineChart>
      <c:dateAx>
        <c:axId val="517125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517124800"/>
        <c:crosses val="autoZero"/>
        <c:auto val="1"/>
        <c:lblOffset val="100"/>
        <c:baseTimeUnit val="months"/>
        <c:majorUnit val="3"/>
        <c:majorTimeUnit val="months"/>
      </c:dateAx>
      <c:valAx>
        <c:axId val="517124800"/>
        <c:scaling>
          <c:orientation val="minMax"/>
          <c:max val="0.05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17125584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57149</xdr:rowOff>
    </xdr:from>
    <xdr:to>
      <xdr:col>16</xdr:col>
      <xdr:colOff>28575</xdr:colOff>
      <xdr:row>22</xdr:row>
      <xdr:rowOff>114300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0.15278</cdr:x>
      <cdr:y>0.03571</cdr:y>
    </cdr:from>
    <cdr:to>
      <cdr:x>0.84158</cdr:x>
      <cdr:y>0.16518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868" y="93538"/>
          <a:ext cx="3975881" cy="339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CNH CAPITAL AUSTRALIA RECEIVABLES TRUST SERIES 2021-1</a:t>
          </a:r>
        </a:p>
        <a:p xmlns:a="http://schemas.openxmlformats.org/drawingml/2006/main">
          <a:pPr algn="ctr"/>
          <a:r>
            <a:rPr lang="en-US" sz="1100"/>
            <a:t>Cumulative Gross</a:t>
          </a:r>
          <a:r>
            <a:rPr lang="en-US" sz="1100" baseline="0"/>
            <a:t> Losses, Recoveries and Net Losses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1139535</xdr:colOff>
      <xdr:row>5</xdr:row>
      <xdr:rowOff>19050</xdr:rowOff>
    </xdr:to>
    <xdr:sp macro="[1]!Print_Collateral_Data" textlink="">
      <xdr:nvSpPr>
        <xdr:cNvPr id="2" name="Rectangle 1">
          <a:extLst>
            <a:ext uri="{FF2B5EF4-FFF2-40B4-BE49-F238E27FC236}">
              <a16:creationId xmlns:a16="http://schemas.microsoft.com/office/drawing/2014/main" id="{6E8929C8-428D-49F2-9FD9-C5BC00198A9B}"/>
            </a:ext>
          </a:extLst>
        </xdr:cNvPr>
        <xdr:cNvSpPr>
          <a:spLocks noChangeArrowheads="1"/>
        </xdr:cNvSpPr>
      </xdr:nvSpPr>
      <xdr:spPr bwMode="auto">
        <a:xfrm>
          <a:off x="57150" y="66675"/>
          <a:ext cx="1082385" cy="77152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Print Collateral Tables for the Last 3 Collection Periods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ail%20Securitisation\Qtrly%20Servicer%20Reports%20-%202021-1\2023\202310\202310%20CNH%20Series%202021-1%20Q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Collateral Tables"/>
      <sheetName val="16 Nov 23"/>
      <sheetName val="16 Aug 23"/>
      <sheetName val="16 May 23"/>
      <sheetName val="16 Feb 23"/>
      <sheetName val="16 Nov 22"/>
      <sheetName val="16 Aug 22"/>
      <sheetName val="16 May 22"/>
      <sheetName val="16 Feb 22"/>
      <sheetName val="16 Nov 21"/>
      <sheetName val="16 Aug 21"/>
      <sheetName val="202310 CNH Series 2021-1 QMR"/>
    </sheetNames>
    <definedNames>
      <definedName name="Print_Collateral_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4"/>
  <sheetViews>
    <sheetView tabSelected="1" topLeftCell="A244" zoomScaleNormal="100" workbookViewId="0">
      <selection activeCell="A295" sqref="A295"/>
    </sheetView>
  </sheetViews>
  <sheetFormatPr defaultRowHeight="12.75"/>
  <cols>
    <col min="1" max="1" width="57.28515625" bestFit="1" customWidth="1"/>
    <col min="2" max="6" width="21.140625" customWidth="1"/>
    <col min="256" max="256" width="57.28515625" bestFit="1" customWidth="1"/>
    <col min="257" max="261" width="21.140625" customWidth="1"/>
    <col min="512" max="512" width="57.28515625" bestFit="1" customWidth="1"/>
    <col min="513" max="517" width="21.140625" customWidth="1"/>
    <col min="768" max="768" width="57.28515625" bestFit="1" customWidth="1"/>
    <col min="769" max="773" width="21.140625" customWidth="1"/>
    <col min="1024" max="1024" width="57.28515625" bestFit="1" customWidth="1"/>
    <col min="1025" max="1029" width="21.140625" customWidth="1"/>
    <col min="1280" max="1280" width="57.28515625" bestFit="1" customWidth="1"/>
    <col min="1281" max="1285" width="21.140625" customWidth="1"/>
    <col min="1536" max="1536" width="57.28515625" bestFit="1" customWidth="1"/>
    <col min="1537" max="1541" width="21.140625" customWidth="1"/>
    <col min="1792" max="1792" width="57.28515625" bestFit="1" customWidth="1"/>
    <col min="1793" max="1797" width="21.140625" customWidth="1"/>
    <col min="2048" max="2048" width="57.28515625" bestFit="1" customWidth="1"/>
    <col min="2049" max="2053" width="21.140625" customWidth="1"/>
    <col min="2304" max="2304" width="57.28515625" bestFit="1" customWidth="1"/>
    <col min="2305" max="2309" width="21.140625" customWidth="1"/>
    <col min="2560" max="2560" width="57.28515625" bestFit="1" customWidth="1"/>
    <col min="2561" max="2565" width="21.140625" customWidth="1"/>
    <col min="2816" max="2816" width="57.28515625" bestFit="1" customWidth="1"/>
    <col min="2817" max="2821" width="21.140625" customWidth="1"/>
    <col min="3072" max="3072" width="57.28515625" bestFit="1" customWidth="1"/>
    <col min="3073" max="3077" width="21.140625" customWidth="1"/>
    <col min="3328" max="3328" width="57.28515625" bestFit="1" customWidth="1"/>
    <col min="3329" max="3333" width="21.140625" customWidth="1"/>
    <col min="3584" max="3584" width="57.28515625" bestFit="1" customWidth="1"/>
    <col min="3585" max="3589" width="21.140625" customWidth="1"/>
    <col min="3840" max="3840" width="57.28515625" bestFit="1" customWidth="1"/>
    <col min="3841" max="3845" width="21.140625" customWidth="1"/>
    <col min="4096" max="4096" width="57.28515625" bestFit="1" customWidth="1"/>
    <col min="4097" max="4101" width="21.140625" customWidth="1"/>
    <col min="4352" max="4352" width="57.28515625" bestFit="1" customWidth="1"/>
    <col min="4353" max="4357" width="21.140625" customWidth="1"/>
    <col min="4608" max="4608" width="57.28515625" bestFit="1" customWidth="1"/>
    <col min="4609" max="4613" width="21.140625" customWidth="1"/>
    <col min="4864" max="4864" width="57.28515625" bestFit="1" customWidth="1"/>
    <col min="4865" max="4869" width="21.140625" customWidth="1"/>
    <col min="5120" max="5120" width="57.28515625" bestFit="1" customWidth="1"/>
    <col min="5121" max="5125" width="21.140625" customWidth="1"/>
    <col min="5376" max="5376" width="57.28515625" bestFit="1" customWidth="1"/>
    <col min="5377" max="5381" width="21.140625" customWidth="1"/>
    <col min="5632" max="5632" width="57.28515625" bestFit="1" customWidth="1"/>
    <col min="5633" max="5637" width="21.140625" customWidth="1"/>
    <col min="5888" max="5888" width="57.28515625" bestFit="1" customWidth="1"/>
    <col min="5889" max="5893" width="21.140625" customWidth="1"/>
    <col min="6144" max="6144" width="57.28515625" bestFit="1" customWidth="1"/>
    <col min="6145" max="6149" width="21.140625" customWidth="1"/>
    <col min="6400" max="6400" width="57.28515625" bestFit="1" customWidth="1"/>
    <col min="6401" max="6405" width="21.140625" customWidth="1"/>
    <col min="6656" max="6656" width="57.28515625" bestFit="1" customWidth="1"/>
    <col min="6657" max="6661" width="21.140625" customWidth="1"/>
    <col min="6912" max="6912" width="57.28515625" bestFit="1" customWidth="1"/>
    <col min="6913" max="6917" width="21.140625" customWidth="1"/>
    <col min="7168" max="7168" width="57.28515625" bestFit="1" customWidth="1"/>
    <col min="7169" max="7173" width="21.140625" customWidth="1"/>
    <col min="7424" max="7424" width="57.28515625" bestFit="1" customWidth="1"/>
    <col min="7425" max="7429" width="21.140625" customWidth="1"/>
    <col min="7680" max="7680" width="57.28515625" bestFit="1" customWidth="1"/>
    <col min="7681" max="7685" width="21.140625" customWidth="1"/>
    <col min="7936" max="7936" width="57.28515625" bestFit="1" customWidth="1"/>
    <col min="7937" max="7941" width="21.140625" customWidth="1"/>
    <col min="8192" max="8192" width="57.28515625" bestFit="1" customWidth="1"/>
    <col min="8193" max="8197" width="21.140625" customWidth="1"/>
    <col min="8448" max="8448" width="57.28515625" bestFit="1" customWidth="1"/>
    <col min="8449" max="8453" width="21.140625" customWidth="1"/>
    <col min="8704" max="8704" width="57.28515625" bestFit="1" customWidth="1"/>
    <col min="8705" max="8709" width="21.140625" customWidth="1"/>
    <col min="8960" max="8960" width="57.28515625" bestFit="1" customWidth="1"/>
    <col min="8961" max="8965" width="21.140625" customWidth="1"/>
    <col min="9216" max="9216" width="57.28515625" bestFit="1" customWidth="1"/>
    <col min="9217" max="9221" width="21.140625" customWidth="1"/>
    <col min="9472" max="9472" width="57.28515625" bestFit="1" customWidth="1"/>
    <col min="9473" max="9477" width="21.140625" customWidth="1"/>
    <col min="9728" max="9728" width="57.28515625" bestFit="1" customWidth="1"/>
    <col min="9729" max="9733" width="21.140625" customWidth="1"/>
    <col min="9984" max="9984" width="57.28515625" bestFit="1" customWidth="1"/>
    <col min="9985" max="9989" width="21.140625" customWidth="1"/>
    <col min="10240" max="10240" width="57.28515625" bestFit="1" customWidth="1"/>
    <col min="10241" max="10245" width="21.140625" customWidth="1"/>
    <col min="10496" max="10496" width="57.28515625" bestFit="1" customWidth="1"/>
    <col min="10497" max="10501" width="21.140625" customWidth="1"/>
    <col min="10752" max="10752" width="57.28515625" bestFit="1" customWidth="1"/>
    <col min="10753" max="10757" width="21.140625" customWidth="1"/>
    <col min="11008" max="11008" width="57.28515625" bestFit="1" customWidth="1"/>
    <col min="11009" max="11013" width="21.140625" customWidth="1"/>
    <col min="11264" max="11264" width="57.28515625" bestFit="1" customWidth="1"/>
    <col min="11265" max="11269" width="21.140625" customWidth="1"/>
    <col min="11520" max="11520" width="57.28515625" bestFit="1" customWidth="1"/>
    <col min="11521" max="11525" width="21.140625" customWidth="1"/>
    <col min="11776" max="11776" width="57.28515625" bestFit="1" customWidth="1"/>
    <col min="11777" max="11781" width="21.140625" customWidth="1"/>
    <col min="12032" max="12032" width="57.28515625" bestFit="1" customWidth="1"/>
    <col min="12033" max="12037" width="21.140625" customWidth="1"/>
    <col min="12288" max="12288" width="57.28515625" bestFit="1" customWidth="1"/>
    <col min="12289" max="12293" width="21.140625" customWidth="1"/>
    <col min="12544" max="12544" width="57.28515625" bestFit="1" customWidth="1"/>
    <col min="12545" max="12549" width="21.140625" customWidth="1"/>
    <col min="12800" max="12800" width="57.28515625" bestFit="1" customWidth="1"/>
    <col min="12801" max="12805" width="21.140625" customWidth="1"/>
    <col min="13056" max="13056" width="57.28515625" bestFit="1" customWidth="1"/>
    <col min="13057" max="13061" width="21.140625" customWidth="1"/>
    <col min="13312" max="13312" width="57.28515625" bestFit="1" customWidth="1"/>
    <col min="13313" max="13317" width="21.140625" customWidth="1"/>
    <col min="13568" max="13568" width="57.28515625" bestFit="1" customWidth="1"/>
    <col min="13569" max="13573" width="21.140625" customWidth="1"/>
    <col min="13824" max="13824" width="57.28515625" bestFit="1" customWidth="1"/>
    <col min="13825" max="13829" width="21.140625" customWidth="1"/>
    <col min="14080" max="14080" width="57.28515625" bestFit="1" customWidth="1"/>
    <col min="14081" max="14085" width="21.140625" customWidth="1"/>
    <col min="14336" max="14336" width="57.28515625" bestFit="1" customWidth="1"/>
    <col min="14337" max="14341" width="21.140625" customWidth="1"/>
    <col min="14592" max="14592" width="57.28515625" bestFit="1" customWidth="1"/>
    <col min="14593" max="14597" width="21.140625" customWidth="1"/>
    <col min="14848" max="14848" width="57.28515625" bestFit="1" customWidth="1"/>
    <col min="14849" max="14853" width="21.140625" customWidth="1"/>
    <col min="15104" max="15104" width="57.28515625" bestFit="1" customWidth="1"/>
    <col min="15105" max="15109" width="21.140625" customWidth="1"/>
    <col min="15360" max="15360" width="57.28515625" bestFit="1" customWidth="1"/>
    <col min="15361" max="15365" width="21.140625" customWidth="1"/>
    <col min="15616" max="15616" width="57.28515625" bestFit="1" customWidth="1"/>
    <col min="15617" max="15621" width="21.140625" customWidth="1"/>
    <col min="15872" max="15872" width="57.28515625" bestFit="1" customWidth="1"/>
    <col min="15873" max="15877" width="21.140625" customWidth="1"/>
    <col min="16128" max="16128" width="57.28515625" bestFit="1" customWidth="1"/>
    <col min="16129" max="16133" width="21.140625" customWidth="1"/>
  </cols>
  <sheetData>
    <row r="1" spans="1:6" ht="13.5" thickBot="1">
      <c r="A1" s="2" t="s">
        <v>1</v>
      </c>
      <c r="B1" s="7"/>
      <c r="C1" s="41"/>
      <c r="D1" s="41"/>
      <c r="E1" s="40"/>
      <c r="F1" s="40"/>
    </row>
    <row r="2" spans="1:6">
      <c r="A2" s="1"/>
      <c r="B2" s="6" t="s">
        <v>14</v>
      </c>
      <c r="C2" s="5" t="s">
        <v>270</v>
      </c>
      <c r="D2" s="50" t="s">
        <v>97</v>
      </c>
      <c r="E2" s="5" t="s">
        <v>86</v>
      </c>
      <c r="F2" s="5" t="s">
        <v>156</v>
      </c>
    </row>
    <row r="3" spans="1:6">
      <c r="A3" s="1" t="s">
        <v>87</v>
      </c>
      <c r="B3" s="51">
        <f>SUM(C3:F3)</f>
        <v>507600000</v>
      </c>
      <c r="C3" s="51">
        <v>483300000</v>
      </c>
      <c r="D3" s="52">
        <v>0</v>
      </c>
      <c r="E3" s="51">
        <v>13500000</v>
      </c>
      <c r="F3" s="51">
        <v>10800000</v>
      </c>
    </row>
    <row r="4" spans="1:6">
      <c r="A4" s="1" t="s">
        <v>264</v>
      </c>
      <c r="B4" s="51">
        <f>SUM(C4:F4)</f>
        <v>507600000</v>
      </c>
      <c r="C4" s="51">
        <v>483300000</v>
      </c>
      <c r="D4" s="52">
        <v>0</v>
      </c>
      <c r="E4" s="51">
        <v>13500000</v>
      </c>
      <c r="F4" s="51">
        <v>10800000</v>
      </c>
    </row>
    <row r="5" spans="1:6">
      <c r="A5" s="1" t="s">
        <v>265</v>
      </c>
      <c r="B5" s="51">
        <f>SUM(C5:F5)</f>
        <v>507600000</v>
      </c>
      <c r="C5" s="51">
        <v>483300000</v>
      </c>
      <c r="D5" s="52">
        <v>0</v>
      </c>
      <c r="E5" s="51">
        <v>13500000</v>
      </c>
      <c r="F5" s="51">
        <v>10800000</v>
      </c>
    </row>
    <row r="6" spans="1:6">
      <c r="A6" s="1" t="s">
        <v>2</v>
      </c>
      <c r="B6" s="51">
        <f>SUM(C6:F6)</f>
        <v>68701598.230000004</v>
      </c>
      <c r="C6" s="51">
        <v>68701598.230000004</v>
      </c>
      <c r="D6" s="53">
        <v>0</v>
      </c>
      <c r="E6" s="51">
        <v>0</v>
      </c>
      <c r="F6" s="51">
        <v>0</v>
      </c>
    </row>
    <row r="7" spans="1:6">
      <c r="A7" s="54" t="s">
        <v>6</v>
      </c>
      <c r="B7" s="55">
        <f>SUM(C7:F7)</f>
        <v>0</v>
      </c>
      <c r="C7" s="55">
        <v>0</v>
      </c>
      <c r="D7" s="56">
        <v>0</v>
      </c>
      <c r="E7" s="55">
        <v>0</v>
      </c>
      <c r="F7" s="55">
        <v>0</v>
      </c>
    </row>
    <row r="8" spans="1:6" ht="13.5" thickBot="1">
      <c r="A8" s="57" t="s">
        <v>7</v>
      </c>
      <c r="B8" s="58">
        <f>SUM(C8:F8)</f>
        <v>0</v>
      </c>
      <c r="C8" s="58">
        <v>0</v>
      </c>
      <c r="D8" s="59">
        <v>0</v>
      </c>
      <c r="E8" s="58">
        <v>0</v>
      </c>
      <c r="F8" s="58">
        <v>0</v>
      </c>
    </row>
    <row r="9" spans="1:6">
      <c r="A9" s="1" t="s">
        <v>4</v>
      </c>
      <c r="B9" s="51">
        <f>SUM(C9:F9)</f>
        <v>0</v>
      </c>
      <c r="C9" s="60">
        <v>0</v>
      </c>
      <c r="D9" s="60">
        <v>0</v>
      </c>
      <c r="E9" s="60">
        <v>0</v>
      </c>
      <c r="F9" s="14">
        <v>0</v>
      </c>
    </row>
    <row r="10" spans="1:6">
      <c r="A10" s="1" t="s">
        <v>9</v>
      </c>
      <c r="B10" s="51">
        <f>SUM(C10:F10)</f>
        <v>0</v>
      </c>
      <c r="C10" s="60">
        <v>0</v>
      </c>
      <c r="D10" s="60">
        <v>0</v>
      </c>
      <c r="E10" s="60">
        <v>0</v>
      </c>
      <c r="F10" s="13">
        <v>0</v>
      </c>
    </row>
    <row r="11" spans="1:6">
      <c r="A11" s="1" t="s">
        <v>11</v>
      </c>
      <c r="B11" s="51">
        <f>SUM(C11:F11)</f>
        <v>0</v>
      </c>
      <c r="C11" s="51">
        <v>0</v>
      </c>
      <c r="D11" s="52">
        <v>0</v>
      </c>
      <c r="E11" s="52">
        <v>0</v>
      </c>
      <c r="F11" s="4">
        <v>0</v>
      </c>
    </row>
    <row r="12" spans="1:6" ht="13.5" thickBot="1">
      <c r="A12" s="1" t="s">
        <v>10</v>
      </c>
      <c r="B12" s="51">
        <f>SUM(C12:F12)</f>
        <v>0</v>
      </c>
      <c r="C12" s="58">
        <v>0</v>
      </c>
      <c r="D12" s="59">
        <v>0</v>
      </c>
      <c r="E12" s="59">
        <v>0</v>
      </c>
      <c r="F12" s="8">
        <v>0</v>
      </c>
    </row>
    <row r="13" spans="1:6" ht="13.5" thickBot="1">
      <c r="A13" s="61" t="s">
        <v>8</v>
      </c>
      <c r="B13" s="62">
        <f>SUM(C13:F13)</f>
        <v>0</v>
      </c>
      <c r="C13" s="62">
        <v>0</v>
      </c>
      <c r="D13" s="63">
        <v>0</v>
      </c>
      <c r="E13" s="62">
        <v>0</v>
      </c>
      <c r="F13" s="62">
        <v>0</v>
      </c>
    </row>
    <row r="14" spans="1:6">
      <c r="A14" s="1" t="s">
        <v>266</v>
      </c>
      <c r="B14" s="51">
        <f>SUM(C14:F14)</f>
        <v>438898401.76999998</v>
      </c>
      <c r="C14" s="52">
        <v>414598401.76999998</v>
      </c>
      <c r="D14" s="64">
        <v>0</v>
      </c>
      <c r="E14" s="65">
        <v>13500000</v>
      </c>
      <c r="F14" s="65">
        <v>10800000</v>
      </c>
    </row>
    <row r="15" spans="1:6">
      <c r="A15" s="1" t="s">
        <v>267</v>
      </c>
      <c r="B15" s="51">
        <f>SUM(C15:F15)</f>
        <v>438898401.76999998</v>
      </c>
      <c r="C15" s="52">
        <v>414598401.76999998</v>
      </c>
      <c r="D15" s="52">
        <v>0</v>
      </c>
      <c r="E15" s="66">
        <v>13500000</v>
      </c>
      <c r="F15" s="66">
        <v>10800000</v>
      </c>
    </row>
    <row r="16" spans="1:6">
      <c r="A16" s="1" t="s">
        <v>268</v>
      </c>
      <c r="B16" s="51"/>
      <c r="C16" s="67">
        <v>0.8578489587626732</v>
      </c>
      <c r="D16" s="67">
        <v>0</v>
      </c>
      <c r="E16" s="68">
        <v>1</v>
      </c>
      <c r="F16" s="68">
        <v>1</v>
      </c>
    </row>
    <row r="17" spans="1:6">
      <c r="A17" s="1" t="s">
        <v>12</v>
      </c>
      <c r="B17" s="3"/>
      <c r="C17" s="42">
        <v>7.0000000000000001E-3</v>
      </c>
      <c r="D17" s="42">
        <v>0</v>
      </c>
      <c r="E17" s="43">
        <v>0</v>
      </c>
      <c r="F17" s="43">
        <v>0</v>
      </c>
    </row>
    <row r="18" spans="1:6">
      <c r="A18" s="12" t="s">
        <v>0</v>
      </c>
      <c r="B18" s="3"/>
      <c r="C18" s="44">
        <v>7.3940000000000004E-3</v>
      </c>
      <c r="D18" s="44">
        <v>3.9399999999999998E-4</v>
      </c>
      <c r="E18" s="45">
        <v>3.9399999999999998E-4</v>
      </c>
      <c r="F18" s="45">
        <v>3.9399999999999998E-4</v>
      </c>
    </row>
    <row r="19" spans="1:6">
      <c r="A19" s="1" t="s">
        <v>3</v>
      </c>
      <c r="B19" s="51"/>
      <c r="C19" s="69">
        <v>91</v>
      </c>
      <c r="D19" s="69">
        <v>91</v>
      </c>
      <c r="E19" s="70">
        <v>91</v>
      </c>
      <c r="F19" s="70">
        <v>91</v>
      </c>
    </row>
    <row r="20" spans="1:6" ht="13.5" thickBot="1">
      <c r="A20" s="1" t="s">
        <v>269</v>
      </c>
      <c r="B20" s="58"/>
      <c r="C20" s="59">
        <v>890932.43</v>
      </c>
      <c r="D20" s="59">
        <v>0</v>
      </c>
      <c r="E20" s="58">
        <v>1326.11</v>
      </c>
      <c r="F20" s="58">
        <v>1060.8900000000001</v>
      </c>
    </row>
    <row r="23" spans="1:6" ht="13.5" thickBot="1">
      <c r="A23" s="2" t="s">
        <v>1</v>
      </c>
      <c r="B23" s="7"/>
      <c r="C23" s="41"/>
      <c r="D23" s="41"/>
      <c r="E23" s="40"/>
      <c r="F23" s="40"/>
    </row>
    <row r="24" spans="1:6">
      <c r="A24" s="1"/>
      <c r="B24" s="6" t="s">
        <v>14</v>
      </c>
      <c r="C24" s="5" t="s">
        <v>270</v>
      </c>
      <c r="D24" s="50" t="s">
        <v>97</v>
      </c>
      <c r="E24" s="5" t="s">
        <v>86</v>
      </c>
      <c r="F24" s="5" t="s">
        <v>156</v>
      </c>
    </row>
    <row r="25" spans="1:6">
      <c r="A25" s="1" t="s">
        <v>87</v>
      </c>
      <c r="B25" s="51">
        <f>+SUM(C25:F25)</f>
        <v>507600000</v>
      </c>
      <c r="C25" s="51">
        <v>483300000</v>
      </c>
      <c r="D25" s="52">
        <v>0</v>
      </c>
      <c r="E25" s="51">
        <v>13500000</v>
      </c>
      <c r="F25" s="51">
        <v>10800000</v>
      </c>
    </row>
    <row r="26" spans="1:6">
      <c r="A26" s="1" t="s">
        <v>284</v>
      </c>
      <c r="B26" s="51">
        <f t="shared" ref="B26:B37" si="0">+SUM(C26:F26)</f>
        <v>438898401.76999998</v>
      </c>
      <c r="C26" s="51">
        <v>414598401.76999998</v>
      </c>
      <c r="D26" s="52">
        <v>0</v>
      </c>
      <c r="E26" s="51">
        <v>13500000</v>
      </c>
      <c r="F26" s="51">
        <v>10800000</v>
      </c>
    </row>
    <row r="27" spans="1:6">
      <c r="A27" s="1" t="s">
        <v>285</v>
      </c>
      <c r="B27" s="51">
        <f t="shared" si="0"/>
        <v>438898401.76999998</v>
      </c>
      <c r="C27" s="51">
        <v>414598401.76999998</v>
      </c>
      <c r="D27" s="52">
        <v>0</v>
      </c>
      <c r="E27" s="51">
        <v>13500000</v>
      </c>
      <c r="F27" s="51">
        <v>10800000</v>
      </c>
    </row>
    <row r="28" spans="1:6">
      <c r="A28" s="1" t="s">
        <v>2</v>
      </c>
      <c r="B28" s="51">
        <f t="shared" si="0"/>
        <v>28325836.690000001</v>
      </c>
      <c r="C28" s="51">
        <v>28325836.690000001</v>
      </c>
      <c r="D28" s="53">
        <v>0</v>
      </c>
      <c r="E28" s="51">
        <v>0</v>
      </c>
      <c r="F28" s="51">
        <v>0</v>
      </c>
    </row>
    <row r="29" spans="1:6">
      <c r="A29" s="54" t="s">
        <v>6</v>
      </c>
      <c r="B29" s="55">
        <f t="shared" si="0"/>
        <v>0</v>
      </c>
      <c r="C29" s="55">
        <v>0</v>
      </c>
      <c r="D29" s="56">
        <v>0</v>
      </c>
      <c r="E29" s="55">
        <v>0</v>
      </c>
      <c r="F29" s="55">
        <v>0</v>
      </c>
    </row>
    <row r="30" spans="1:6" ht="13.5" thickBot="1">
      <c r="A30" s="57" t="s">
        <v>7</v>
      </c>
      <c r="B30" s="58">
        <f t="shared" si="0"/>
        <v>0</v>
      </c>
      <c r="C30" s="58">
        <v>0</v>
      </c>
      <c r="D30" s="59">
        <v>0</v>
      </c>
      <c r="E30" s="58">
        <v>0</v>
      </c>
      <c r="F30" s="58">
        <v>0</v>
      </c>
    </row>
    <row r="31" spans="1:6">
      <c r="A31" s="1" t="s">
        <v>4</v>
      </c>
      <c r="B31" s="60">
        <f t="shared" si="0"/>
        <v>0</v>
      </c>
      <c r="C31" s="60">
        <v>0</v>
      </c>
      <c r="D31" s="60">
        <v>0</v>
      </c>
      <c r="E31" s="60">
        <v>0</v>
      </c>
      <c r="F31" s="14">
        <v>0</v>
      </c>
    </row>
    <row r="32" spans="1:6">
      <c r="A32" s="1" t="s">
        <v>9</v>
      </c>
      <c r="B32" s="60">
        <f t="shared" si="0"/>
        <v>0</v>
      </c>
      <c r="C32" s="60">
        <v>0</v>
      </c>
      <c r="D32" s="60">
        <v>0</v>
      </c>
      <c r="E32" s="60">
        <v>0</v>
      </c>
      <c r="F32" s="13">
        <v>0</v>
      </c>
    </row>
    <row r="33" spans="1:6">
      <c r="A33" s="1" t="s">
        <v>11</v>
      </c>
      <c r="B33" s="51">
        <f t="shared" si="0"/>
        <v>0</v>
      </c>
      <c r="C33" s="51">
        <v>0</v>
      </c>
      <c r="D33" s="52">
        <v>0</v>
      </c>
      <c r="E33" s="52">
        <v>0</v>
      </c>
      <c r="F33" s="4">
        <v>0</v>
      </c>
    </row>
    <row r="34" spans="1:6" ht="13.5" thickBot="1">
      <c r="A34" s="1" t="s">
        <v>10</v>
      </c>
      <c r="B34" s="58">
        <f t="shared" si="0"/>
        <v>0</v>
      </c>
      <c r="C34" s="58">
        <v>0</v>
      </c>
      <c r="D34" s="59">
        <v>0</v>
      </c>
      <c r="E34" s="59">
        <v>0</v>
      </c>
      <c r="F34" s="8">
        <v>0</v>
      </c>
    </row>
    <row r="35" spans="1:6" ht="13.5" thickBot="1">
      <c r="A35" s="61" t="s">
        <v>8</v>
      </c>
      <c r="B35" s="62">
        <f t="shared" si="0"/>
        <v>0</v>
      </c>
      <c r="C35" s="62">
        <v>0</v>
      </c>
      <c r="D35" s="63">
        <v>0</v>
      </c>
      <c r="E35" s="62">
        <v>0</v>
      </c>
      <c r="F35" s="62">
        <v>0</v>
      </c>
    </row>
    <row r="36" spans="1:6">
      <c r="A36" s="1" t="s">
        <v>286</v>
      </c>
      <c r="B36" s="51">
        <f t="shared" si="0"/>
        <v>410572565.07999998</v>
      </c>
      <c r="C36" s="52">
        <v>386272565.07999998</v>
      </c>
      <c r="D36" s="64">
        <v>0</v>
      </c>
      <c r="E36" s="65">
        <v>13500000</v>
      </c>
      <c r="F36" s="65">
        <v>10800000</v>
      </c>
    </row>
    <row r="37" spans="1:6">
      <c r="A37" s="1" t="s">
        <v>287</v>
      </c>
      <c r="B37" s="51">
        <f t="shared" si="0"/>
        <v>410572565.07999998</v>
      </c>
      <c r="C37" s="52">
        <v>386272565.07999998</v>
      </c>
      <c r="D37" s="52">
        <v>0</v>
      </c>
      <c r="E37" s="66">
        <v>13500000</v>
      </c>
      <c r="F37" s="66">
        <v>10800000</v>
      </c>
    </row>
    <row r="38" spans="1:6">
      <c r="A38" s="1" t="s">
        <v>288</v>
      </c>
      <c r="B38" s="51"/>
      <c r="C38" s="67">
        <v>0.7992397373887854</v>
      </c>
      <c r="D38" s="67">
        <v>0</v>
      </c>
      <c r="E38" s="68">
        <v>1</v>
      </c>
      <c r="F38" s="68">
        <v>1</v>
      </c>
    </row>
    <row r="39" spans="1:6">
      <c r="A39" s="1" t="s">
        <v>12</v>
      </c>
      <c r="B39" s="3"/>
      <c r="C39" s="42">
        <v>7.0000000000000001E-3</v>
      </c>
      <c r="D39" s="42">
        <v>0</v>
      </c>
      <c r="E39" s="43">
        <v>0</v>
      </c>
      <c r="F39" s="43">
        <v>0</v>
      </c>
    </row>
    <row r="40" spans="1:6">
      <c r="A40" s="12" t="s">
        <v>0</v>
      </c>
      <c r="B40" s="3"/>
      <c r="C40" s="44">
        <v>7.1570000000000002E-3</v>
      </c>
      <c r="D40" s="44">
        <v>1.5699999999999999E-4</v>
      </c>
      <c r="E40" s="45">
        <v>1.5699999999999999E-4</v>
      </c>
      <c r="F40" s="45">
        <v>1.5699999999999999E-4</v>
      </c>
    </row>
    <row r="41" spans="1:6">
      <c r="A41" s="1" t="s">
        <v>3</v>
      </c>
      <c r="B41" s="51"/>
      <c r="C41" s="69">
        <v>92</v>
      </c>
      <c r="D41" s="69">
        <v>92</v>
      </c>
      <c r="E41" s="70">
        <v>92</v>
      </c>
      <c r="F41" s="70">
        <v>92</v>
      </c>
    </row>
    <row r="42" spans="1:6" ht="13.5" thickBot="1">
      <c r="A42" s="1" t="s">
        <v>289</v>
      </c>
      <c r="B42" s="58"/>
      <c r="C42" s="59">
        <v>747917.34</v>
      </c>
      <c r="D42" s="59">
        <v>0</v>
      </c>
      <c r="E42" s="58">
        <v>534.23</v>
      </c>
      <c r="F42" s="58">
        <v>427.38</v>
      </c>
    </row>
    <row r="45" spans="1:6" ht="13.5" thickBot="1">
      <c r="A45" s="2" t="s">
        <v>1</v>
      </c>
      <c r="B45" s="7"/>
      <c r="C45" s="41"/>
      <c r="D45" s="41"/>
      <c r="E45" s="40"/>
      <c r="F45" s="40"/>
    </row>
    <row r="46" spans="1:6">
      <c r="A46" s="1"/>
      <c r="B46" s="6" t="s">
        <v>14</v>
      </c>
      <c r="C46" s="5" t="s">
        <v>270</v>
      </c>
      <c r="D46" s="50" t="s">
        <v>97</v>
      </c>
      <c r="E46" s="5" t="s">
        <v>86</v>
      </c>
      <c r="F46" s="5" t="s">
        <v>156</v>
      </c>
    </row>
    <row r="47" spans="1:6">
      <c r="A47" s="1" t="s">
        <v>87</v>
      </c>
      <c r="B47" s="51">
        <f>+SUM(C47:F47)</f>
        <v>507600000</v>
      </c>
      <c r="C47" s="51">
        <v>483300000</v>
      </c>
      <c r="D47" s="52">
        <v>0</v>
      </c>
      <c r="E47" s="51">
        <v>13500000</v>
      </c>
      <c r="F47" s="51">
        <v>10800000</v>
      </c>
    </row>
    <row r="48" spans="1:6">
      <c r="A48" s="1" t="s">
        <v>290</v>
      </c>
      <c r="B48" s="51">
        <f t="shared" ref="B48:B57" si="1">+SUM(C48:F48)</f>
        <v>410572565.07999998</v>
      </c>
      <c r="C48" s="51">
        <v>386272565.07999998</v>
      </c>
      <c r="D48" s="52">
        <v>0</v>
      </c>
      <c r="E48" s="51">
        <v>13500000</v>
      </c>
      <c r="F48" s="51">
        <v>10800000</v>
      </c>
    </row>
    <row r="49" spans="1:6">
      <c r="A49" s="1" t="s">
        <v>291</v>
      </c>
      <c r="B49" s="51">
        <f t="shared" si="1"/>
        <v>410572565.07999998</v>
      </c>
      <c r="C49" s="51">
        <v>386272565.07999998</v>
      </c>
      <c r="D49" s="52">
        <v>0</v>
      </c>
      <c r="E49" s="51">
        <v>13500000</v>
      </c>
      <c r="F49" s="51">
        <v>10800000</v>
      </c>
    </row>
    <row r="50" spans="1:6">
      <c r="A50" s="1" t="s">
        <v>2</v>
      </c>
      <c r="B50" s="51">
        <f t="shared" si="1"/>
        <v>36217887.93</v>
      </c>
      <c r="C50" s="51">
        <v>36217887.93</v>
      </c>
      <c r="D50" s="53">
        <v>0</v>
      </c>
      <c r="E50" s="51">
        <v>0</v>
      </c>
      <c r="F50" s="51">
        <v>0</v>
      </c>
    </row>
    <row r="51" spans="1:6">
      <c r="A51" s="54" t="s">
        <v>6</v>
      </c>
      <c r="B51" s="55">
        <f t="shared" si="1"/>
        <v>0</v>
      </c>
      <c r="C51" s="55">
        <v>0</v>
      </c>
      <c r="D51" s="56">
        <v>0</v>
      </c>
      <c r="E51" s="55">
        <v>0</v>
      </c>
      <c r="F51" s="55">
        <v>0</v>
      </c>
    </row>
    <row r="52" spans="1:6" ht="13.5" thickBot="1">
      <c r="A52" s="57" t="s">
        <v>7</v>
      </c>
      <c r="B52" s="58">
        <f t="shared" si="1"/>
        <v>0</v>
      </c>
      <c r="C52" s="58">
        <v>0</v>
      </c>
      <c r="D52" s="59">
        <v>0</v>
      </c>
      <c r="E52" s="58">
        <v>0</v>
      </c>
      <c r="F52" s="58">
        <v>0</v>
      </c>
    </row>
    <row r="53" spans="1:6">
      <c r="A53" s="1" t="s">
        <v>4</v>
      </c>
      <c r="B53" s="60">
        <f t="shared" si="1"/>
        <v>0</v>
      </c>
      <c r="C53" s="60">
        <v>0</v>
      </c>
      <c r="D53" s="60">
        <v>0</v>
      </c>
      <c r="E53" s="60">
        <v>0</v>
      </c>
      <c r="F53" s="14">
        <v>0</v>
      </c>
    </row>
    <row r="54" spans="1:6">
      <c r="A54" s="1" t="s">
        <v>9</v>
      </c>
      <c r="B54" s="60">
        <f t="shared" si="1"/>
        <v>0</v>
      </c>
      <c r="C54" s="60">
        <v>0</v>
      </c>
      <c r="D54" s="60">
        <v>0</v>
      </c>
      <c r="E54" s="60">
        <v>0</v>
      </c>
      <c r="F54" s="13">
        <v>0</v>
      </c>
    </row>
    <row r="55" spans="1:6">
      <c r="A55" s="1" t="s">
        <v>11</v>
      </c>
      <c r="B55" s="51">
        <f t="shared" si="1"/>
        <v>0</v>
      </c>
      <c r="C55" s="51">
        <v>0</v>
      </c>
      <c r="D55" s="52">
        <v>0</v>
      </c>
      <c r="E55" s="52">
        <v>0</v>
      </c>
      <c r="F55" s="4">
        <v>0</v>
      </c>
    </row>
    <row r="56" spans="1:6" ht="13.5" thickBot="1">
      <c r="A56" s="1" t="s">
        <v>10</v>
      </c>
      <c r="B56" s="58">
        <f t="shared" si="1"/>
        <v>0</v>
      </c>
      <c r="C56" s="58">
        <v>0</v>
      </c>
      <c r="D56" s="59">
        <v>0</v>
      </c>
      <c r="E56" s="59">
        <v>0</v>
      </c>
      <c r="F56" s="8">
        <v>0</v>
      </c>
    </row>
    <row r="57" spans="1:6" ht="13.5" thickBot="1">
      <c r="A57" s="61" t="s">
        <v>8</v>
      </c>
      <c r="B57" s="62">
        <f t="shared" si="1"/>
        <v>0</v>
      </c>
      <c r="C57" s="62">
        <v>0</v>
      </c>
      <c r="D57" s="63">
        <v>0</v>
      </c>
      <c r="E57" s="62">
        <v>0</v>
      </c>
      <c r="F57" s="62">
        <v>0</v>
      </c>
    </row>
    <row r="58" spans="1:6">
      <c r="A58" s="1" t="s">
        <v>292</v>
      </c>
      <c r="B58" s="52">
        <f>+SUM(C58:F58)</f>
        <v>374354677.14999998</v>
      </c>
      <c r="C58" s="52">
        <v>350054677.14999998</v>
      </c>
      <c r="D58" s="64">
        <v>0</v>
      </c>
      <c r="E58" s="65">
        <v>13500000</v>
      </c>
      <c r="F58" s="65">
        <v>10800000</v>
      </c>
    </row>
    <row r="59" spans="1:6">
      <c r="A59" s="1" t="s">
        <v>293</v>
      </c>
      <c r="B59" s="52">
        <f>+SUM(C59:F59)</f>
        <v>374354677.14999998</v>
      </c>
      <c r="C59" s="52">
        <v>350054677.14999998</v>
      </c>
      <c r="D59" s="52">
        <v>0</v>
      </c>
      <c r="E59" s="66">
        <v>13500000</v>
      </c>
      <c r="F59" s="66">
        <v>10800000</v>
      </c>
    </row>
    <row r="60" spans="1:6">
      <c r="A60" s="1" t="s">
        <v>294</v>
      </c>
      <c r="B60" s="51"/>
      <c r="C60" s="67">
        <v>0.72430100796606656</v>
      </c>
      <c r="D60" s="67">
        <v>0</v>
      </c>
      <c r="E60" s="68">
        <v>1</v>
      </c>
      <c r="F60" s="68">
        <v>1</v>
      </c>
    </row>
    <row r="61" spans="1:6">
      <c r="A61" s="1" t="s">
        <v>12</v>
      </c>
      <c r="B61" s="3"/>
      <c r="C61" s="42">
        <v>7.0000000000000001E-3</v>
      </c>
      <c r="D61" s="42">
        <v>0</v>
      </c>
      <c r="E61" s="43">
        <v>0</v>
      </c>
      <c r="F61" s="43">
        <v>0</v>
      </c>
    </row>
    <row r="62" spans="1:6">
      <c r="A62" s="12" t="s">
        <v>0</v>
      </c>
      <c r="B62" s="3"/>
      <c r="C62" s="44">
        <v>7.4489999999999999E-3</v>
      </c>
      <c r="D62" s="44">
        <v>4.4900000000000002E-4</v>
      </c>
      <c r="E62" s="45">
        <v>4.4900000000000002E-4</v>
      </c>
      <c r="F62" s="45">
        <v>4.4900000000000002E-4</v>
      </c>
    </row>
    <row r="63" spans="1:6">
      <c r="A63" s="1" t="s">
        <v>3</v>
      </c>
      <c r="B63" s="51"/>
      <c r="C63" s="69">
        <v>92</v>
      </c>
      <c r="D63" s="69">
        <v>92</v>
      </c>
      <c r="E63" s="70">
        <v>92</v>
      </c>
      <c r="F63" s="70">
        <v>92</v>
      </c>
    </row>
    <row r="64" spans="1:6" ht="13.5" thickBot="1">
      <c r="A64" s="1" t="s">
        <v>295</v>
      </c>
      <c r="B64" s="58"/>
      <c r="C64" s="59">
        <v>725248.44</v>
      </c>
      <c r="D64" s="59">
        <v>0</v>
      </c>
      <c r="E64" s="58">
        <v>1527.83</v>
      </c>
      <c r="F64" s="58">
        <v>1222.26</v>
      </c>
    </row>
    <row r="67" spans="1:6" ht="13.5" thickBot="1">
      <c r="A67" s="2" t="s">
        <v>1</v>
      </c>
      <c r="B67" s="7"/>
      <c r="C67" s="41"/>
      <c r="D67" s="41"/>
      <c r="E67" s="40"/>
      <c r="F67" s="40"/>
    </row>
    <row r="68" spans="1:6">
      <c r="A68" s="1"/>
      <c r="B68" s="6" t="s">
        <v>14</v>
      </c>
      <c r="C68" s="5" t="s">
        <v>270</v>
      </c>
      <c r="D68" s="50" t="s">
        <v>97</v>
      </c>
      <c r="E68" s="5" t="s">
        <v>86</v>
      </c>
      <c r="F68" s="5" t="s">
        <v>156</v>
      </c>
    </row>
    <row r="69" spans="1:6">
      <c r="A69" s="1" t="s">
        <v>87</v>
      </c>
      <c r="B69" s="51">
        <f>SUM(C69:F69)</f>
        <v>507600000</v>
      </c>
      <c r="C69" s="51">
        <v>483300000</v>
      </c>
      <c r="D69" s="52">
        <v>0</v>
      </c>
      <c r="E69" s="51">
        <v>13500000</v>
      </c>
      <c r="F69" s="51">
        <v>10800000</v>
      </c>
    </row>
    <row r="70" spans="1:6">
      <c r="A70" s="1" t="s">
        <v>296</v>
      </c>
      <c r="B70" s="51">
        <f>SUM(C70:F70)</f>
        <v>374354677.14999998</v>
      </c>
      <c r="C70" s="51">
        <v>350054677.14999998</v>
      </c>
      <c r="D70" s="52">
        <v>0</v>
      </c>
      <c r="E70" s="51">
        <v>13500000</v>
      </c>
      <c r="F70" s="51">
        <v>10800000</v>
      </c>
    </row>
    <row r="71" spans="1:6">
      <c r="A71" s="1" t="s">
        <v>297</v>
      </c>
      <c r="B71" s="51">
        <f>SUM(C71:F71)</f>
        <v>374354677.14999998</v>
      </c>
      <c r="C71" s="51">
        <v>350054677.14999998</v>
      </c>
      <c r="D71" s="52">
        <v>0</v>
      </c>
      <c r="E71" s="51">
        <v>13500000</v>
      </c>
      <c r="F71" s="51">
        <v>10800000</v>
      </c>
    </row>
    <row r="72" spans="1:6">
      <c r="A72" s="1" t="s">
        <v>2</v>
      </c>
      <c r="B72" s="51">
        <f>SUM(C72:F72)</f>
        <v>66192609.799999997</v>
      </c>
      <c r="C72" s="51">
        <v>66192609.799999997</v>
      </c>
      <c r="D72" s="53">
        <v>0</v>
      </c>
      <c r="E72" s="51">
        <v>0</v>
      </c>
      <c r="F72" s="51">
        <v>0</v>
      </c>
    </row>
    <row r="73" spans="1:6">
      <c r="A73" s="54" t="s">
        <v>6</v>
      </c>
      <c r="B73" s="55">
        <f>SUM(C73:F73)</f>
        <v>0</v>
      </c>
      <c r="C73" s="55">
        <v>0</v>
      </c>
      <c r="D73" s="56">
        <v>0</v>
      </c>
      <c r="E73" s="55">
        <v>0</v>
      </c>
      <c r="F73" s="55">
        <v>0</v>
      </c>
    </row>
    <row r="74" spans="1:6" ht="13.5" thickBot="1">
      <c r="A74" s="57" t="s">
        <v>7</v>
      </c>
      <c r="B74" s="58">
        <f>SUM(C74:F74)</f>
        <v>0</v>
      </c>
      <c r="C74" s="58">
        <v>0</v>
      </c>
      <c r="D74" s="59">
        <v>0</v>
      </c>
      <c r="E74" s="58">
        <v>0</v>
      </c>
      <c r="F74" s="58">
        <v>0</v>
      </c>
    </row>
    <row r="75" spans="1:6">
      <c r="A75" s="1" t="s">
        <v>4</v>
      </c>
      <c r="B75" s="51">
        <f>SUM(C75:F75)</f>
        <v>0</v>
      </c>
      <c r="C75" s="60">
        <v>0</v>
      </c>
      <c r="D75" s="60">
        <v>0</v>
      </c>
      <c r="E75" s="60">
        <v>0</v>
      </c>
      <c r="F75" s="14">
        <v>0</v>
      </c>
    </row>
    <row r="76" spans="1:6">
      <c r="A76" s="1" t="s">
        <v>9</v>
      </c>
      <c r="B76" s="51">
        <f>SUM(C76:F76)</f>
        <v>0</v>
      </c>
      <c r="C76" s="60">
        <v>0</v>
      </c>
      <c r="D76" s="60">
        <v>0</v>
      </c>
      <c r="E76" s="60">
        <v>0</v>
      </c>
      <c r="F76" s="13">
        <v>0</v>
      </c>
    </row>
    <row r="77" spans="1:6">
      <c r="A77" s="1" t="s">
        <v>11</v>
      </c>
      <c r="B77" s="51">
        <f>SUM(C77:F77)</f>
        <v>0</v>
      </c>
      <c r="C77" s="51">
        <v>0</v>
      </c>
      <c r="D77" s="52">
        <v>0</v>
      </c>
      <c r="E77" s="52">
        <v>0</v>
      </c>
      <c r="F77" s="4">
        <v>0</v>
      </c>
    </row>
    <row r="78" spans="1:6" ht="13.5" thickBot="1">
      <c r="A78" s="1" t="s">
        <v>10</v>
      </c>
      <c r="B78" s="51">
        <f>SUM(C78:F78)</f>
        <v>0</v>
      </c>
      <c r="C78" s="58">
        <v>0</v>
      </c>
      <c r="D78" s="59">
        <v>0</v>
      </c>
      <c r="E78" s="59">
        <v>0</v>
      </c>
      <c r="F78" s="8">
        <v>0</v>
      </c>
    </row>
    <row r="79" spans="1:6" ht="13.5" thickBot="1">
      <c r="A79" s="61" t="s">
        <v>8</v>
      </c>
      <c r="B79" s="62">
        <f>SUM(C79:F79)</f>
        <v>0</v>
      </c>
      <c r="C79" s="62">
        <v>0</v>
      </c>
      <c r="D79" s="63">
        <v>0</v>
      </c>
      <c r="E79" s="62">
        <v>0</v>
      </c>
      <c r="F79" s="62">
        <v>0</v>
      </c>
    </row>
    <row r="80" spans="1:6">
      <c r="A80" s="1" t="s">
        <v>298</v>
      </c>
      <c r="B80" s="51">
        <f>SUM(C80:F80)</f>
        <v>308162067.34999996</v>
      </c>
      <c r="C80" s="52">
        <v>283862067.34999996</v>
      </c>
      <c r="D80" s="64">
        <v>0</v>
      </c>
      <c r="E80" s="65">
        <v>13500000</v>
      </c>
      <c r="F80" s="65">
        <v>10800000</v>
      </c>
    </row>
    <row r="81" spans="1:6">
      <c r="A81" s="1" t="s">
        <v>299</v>
      </c>
      <c r="B81" s="51">
        <f>SUM(C81:F81)</f>
        <v>308162067.34999996</v>
      </c>
      <c r="C81" s="52">
        <v>283862067.34999996</v>
      </c>
      <c r="D81" s="52">
        <v>0</v>
      </c>
      <c r="E81" s="66">
        <v>13500000</v>
      </c>
      <c r="F81" s="66">
        <v>10800000</v>
      </c>
    </row>
    <row r="82" spans="1:6">
      <c r="A82" s="1" t="s">
        <v>300</v>
      </c>
      <c r="B82" s="51"/>
      <c r="C82" s="67">
        <v>0.58734133529898602</v>
      </c>
      <c r="D82" s="67">
        <v>0</v>
      </c>
      <c r="E82" s="68">
        <v>1</v>
      </c>
      <c r="F82" s="68">
        <v>1</v>
      </c>
    </row>
    <row r="83" spans="1:6">
      <c r="A83" s="1" t="s">
        <v>12</v>
      </c>
      <c r="B83" s="3"/>
      <c r="C83" s="42">
        <v>7.0000000000000001E-3</v>
      </c>
      <c r="D83" s="42">
        <v>0</v>
      </c>
      <c r="E83" s="43">
        <v>0</v>
      </c>
      <c r="F83" s="43">
        <v>0</v>
      </c>
    </row>
    <row r="84" spans="1:6">
      <c r="A84" s="12" t="s">
        <v>0</v>
      </c>
      <c r="B84" s="3"/>
      <c r="C84" s="44">
        <v>7.7840000000000001E-3</v>
      </c>
      <c r="D84" s="44">
        <v>7.8399999999999997E-4</v>
      </c>
      <c r="E84" s="45">
        <v>7.8399999999999997E-4</v>
      </c>
      <c r="F84" s="45">
        <v>7.8399999999999997E-4</v>
      </c>
    </row>
    <row r="85" spans="1:6">
      <c r="A85" s="1" t="s">
        <v>3</v>
      </c>
      <c r="B85" s="51"/>
      <c r="C85" s="69">
        <v>89</v>
      </c>
      <c r="D85" s="69">
        <v>89</v>
      </c>
      <c r="E85" s="70">
        <v>89</v>
      </c>
      <c r="F85" s="70">
        <v>89</v>
      </c>
    </row>
    <row r="86" spans="1:6" ht="13.5" thickBot="1">
      <c r="A86" s="1" t="s">
        <v>301</v>
      </c>
      <c r="B86" s="58"/>
      <c r="C86" s="59">
        <v>664409.53</v>
      </c>
      <c r="D86" s="59">
        <v>0</v>
      </c>
      <c r="E86" s="58">
        <v>2580.7600000000002</v>
      </c>
      <c r="F86" s="58">
        <v>2064.6</v>
      </c>
    </row>
    <row r="89" spans="1:6" ht="13.5" thickBot="1">
      <c r="A89" s="116" t="s">
        <v>1</v>
      </c>
      <c r="B89" s="134"/>
      <c r="C89" s="149"/>
      <c r="D89" s="149"/>
      <c r="E89" s="114"/>
      <c r="F89" s="114"/>
    </row>
    <row r="90" spans="1:6">
      <c r="A90" s="115"/>
      <c r="B90" s="125" t="s">
        <v>14</v>
      </c>
      <c r="C90" s="124" t="s">
        <v>270</v>
      </c>
      <c r="D90" s="127" t="s">
        <v>97</v>
      </c>
      <c r="E90" s="123" t="s">
        <v>86</v>
      </c>
      <c r="F90" s="123" t="s">
        <v>156</v>
      </c>
    </row>
    <row r="91" spans="1:6">
      <c r="A91" s="117" t="s">
        <v>87</v>
      </c>
      <c r="B91" s="119">
        <f>+SUM(C91:F91)</f>
        <v>507600000</v>
      </c>
      <c r="C91" s="119">
        <v>483300000</v>
      </c>
      <c r="D91" s="128">
        <v>0</v>
      </c>
      <c r="E91" s="119">
        <v>13500000</v>
      </c>
      <c r="F91" s="119">
        <v>10800000</v>
      </c>
    </row>
    <row r="92" spans="1:6">
      <c r="A92" s="117" t="s">
        <v>302</v>
      </c>
      <c r="B92" s="119">
        <f t="shared" ref="B92:B103" si="2">+SUM(C92:F92)</f>
        <v>308162067.34999996</v>
      </c>
      <c r="C92" s="119">
        <v>283862067.34999996</v>
      </c>
      <c r="D92" s="128">
        <v>0</v>
      </c>
      <c r="E92" s="119">
        <v>13500000</v>
      </c>
      <c r="F92" s="119">
        <v>10800000</v>
      </c>
    </row>
    <row r="93" spans="1:6">
      <c r="A93" s="117" t="s">
        <v>303</v>
      </c>
      <c r="B93" s="119">
        <f t="shared" si="2"/>
        <v>308162067.34999996</v>
      </c>
      <c r="C93" s="119">
        <v>283862067.34999996</v>
      </c>
      <c r="D93" s="128">
        <v>0</v>
      </c>
      <c r="E93" s="119">
        <v>13500000</v>
      </c>
      <c r="F93" s="119">
        <v>10800000</v>
      </c>
    </row>
    <row r="94" spans="1:6">
      <c r="A94" s="117" t="s">
        <v>2</v>
      </c>
      <c r="B94" s="119">
        <f t="shared" si="2"/>
        <v>31551381.050000001</v>
      </c>
      <c r="C94" s="119">
        <v>31551381.050000001</v>
      </c>
      <c r="D94" s="120">
        <v>0</v>
      </c>
      <c r="E94" s="119">
        <v>0</v>
      </c>
      <c r="F94" s="119">
        <v>0</v>
      </c>
    </row>
    <row r="95" spans="1:6">
      <c r="A95" s="138" t="s">
        <v>6</v>
      </c>
      <c r="B95" s="135">
        <f t="shared" si="2"/>
        <v>0</v>
      </c>
      <c r="C95" s="135">
        <v>0</v>
      </c>
      <c r="D95" s="136">
        <v>0</v>
      </c>
      <c r="E95" s="135">
        <v>0</v>
      </c>
      <c r="F95" s="135">
        <v>0</v>
      </c>
    </row>
    <row r="96" spans="1:6" ht="13.5" thickBot="1">
      <c r="A96" s="122" t="s">
        <v>7</v>
      </c>
      <c r="B96" s="137">
        <f t="shared" si="2"/>
        <v>0</v>
      </c>
      <c r="C96" s="137">
        <v>0</v>
      </c>
      <c r="D96" s="129">
        <v>0</v>
      </c>
      <c r="E96" s="137">
        <v>0</v>
      </c>
      <c r="F96" s="137">
        <v>0</v>
      </c>
    </row>
    <row r="97" spans="1:6">
      <c r="A97" s="118" t="s">
        <v>4</v>
      </c>
      <c r="B97" s="147">
        <f t="shared" si="2"/>
        <v>0</v>
      </c>
      <c r="C97" s="147">
        <v>0</v>
      </c>
      <c r="D97" s="147">
        <v>0</v>
      </c>
      <c r="E97" s="147">
        <v>0</v>
      </c>
      <c r="F97" s="150">
        <v>0</v>
      </c>
    </row>
    <row r="98" spans="1:6">
      <c r="A98" s="118" t="s">
        <v>9</v>
      </c>
      <c r="B98" s="147">
        <f t="shared" si="2"/>
        <v>0</v>
      </c>
      <c r="C98" s="147">
        <v>0</v>
      </c>
      <c r="D98" s="147">
        <v>0</v>
      </c>
      <c r="E98" s="147">
        <v>0</v>
      </c>
      <c r="F98" s="148">
        <v>0</v>
      </c>
    </row>
    <row r="99" spans="1:6">
      <c r="A99" s="117" t="s">
        <v>11</v>
      </c>
      <c r="B99" s="119">
        <f t="shared" si="2"/>
        <v>0</v>
      </c>
      <c r="C99" s="119">
        <v>0</v>
      </c>
      <c r="D99" s="128">
        <v>0</v>
      </c>
      <c r="E99" s="128">
        <v>0</v>
      </c>
      <c r="F99" s="119">
        <v>0</v>
      </c>
    </row>
    <row r="100" spans="1:6" ht="13.5" thickBot="1">
      <c r="A100" s="117" t="s">
        <v>10</v>
      </c>
      <c r="B100" s="137">
        <f t="shared" si="2"/>
        <v>0</v>
      </c>
      <c r="C100" s="137">
        <v>0</v>
      </c>
      <c r="D100" s="129">
        <v>0</v>
      </c>
      <c r="E100" s="129">
        <v>0</v>
      </c>
      <c r="F100" s="137">
        <v>0</v>
      </c>
    </row>
    <row r="101" spans="1:6" ht="13.5" thickBot="1">
      <c r="A101" s="126" t="s">
        <v>8</v>
      </c>
      <c r="B101" s="121">
        <f t="shared" si="2"/>
        <v>0</v>
      </c>
      <c r="C101" s="121">
        <v>0</v>
      </c>
      <c r="D101" s="130">
        <v>0</v>
      </c>
      <c r="E101" s="121">
        <v>0</v>
      </c>
      <c r="F101" s="121">
        <v>0</v>
      </c>
    </row>
    <row r="102" spans="1:6">
      <c r="A102" s="118" t="s">
        <v>304</v>
      </c>
      <c r="B102" s="128">
        <f t="shared" si="2"/>
        <v>276610686.29999995</v>
      </c>
      <c r="C102" s="128">
        <v>252310686.29999995</v>
      </c>
      <c r="D102" s="133">
        <v>0</v>
      </c>
      <c r="E102" s="142">
        <v>13500000</v>
      </c>
      <c r="F102" s="142">
        <v>10800000</v>
      </c>
    </row>
    <row r="103" spans="1:6">
      <c r="A103" s="117" t="s">
        <v>305</v>
      </c>
      <c r="B103" s="128">
        <f t="shared" si="2"/>
        <v>276610686.29999995</v>
      </c>
      <c r="C103" s="128">
        <v>252310686.29999995</v>
      </c>
      <c r="D103" s="128">
        <v>0</v>
      </c>
      <c r="E103" s="148">
        <v>13500000</v>
      </c>
      <c r="F103" s="148">
        <v>10800000</v>
      </c>
    </row>
    <row r="104" spans="1:6">
      <c r="A104" s="117" t="s">
        <v>306</v>
      </c>
      <c r="B104" s="131"/>
      <c r="C104" s="131">
        <v>0.52205811359404086</v>
      </c>
      <c r="D104" s="131">
        <v>0</v>
      </c>
      <c r="E104" s="143">
        <v>1</v>
      </c>
      <c r="F104" s="143">
        <v>1</v>
      </c>
    </row>
    <row r="105" spans="1:6">
      <c r="A105" s="117" t="s">
        <v>12</v>
      </c>
      <c r="B105" s="145"/>
      <c r="C105" s="145">
        <v>7.0000000000000001E-3</v>
      </c>
      <c r="D105" s="145">
        <v>0</v>
      </c>
      <c r="E105" s="140">
        <v>0</v>
      </c>
      <c r="F105" s="140">
        <v>0</v>
      </c>
    </row>
    <row r="106" spans="1:6">
      <c r="A106" s="141" t="s">
        <v>0</v>
      </c>
      <c r="B106" s="146"/>
      <c r="C106" s="146">
        <v>1.7000000000000001E-2</v>
      </c>
      <c r="D106" s="146">
        <v>0.01</v>
      </c>
      <c r="E106" s="139">
        <v>0.01</v>
      </c>
      <c r="F106" s="139">
        <v>0.01</v>
      </c>
    </row>
    <row r="107" spans="1:6">
      <c r="A107" s="118" t="s">
        <v>3</v>
      </c>
      <c r="B107" s="132"/>
      <c r="C107" s="132">
        <v>92</v>
      </c>
      <c r="D107" s="132">
        <v>92</v>
      </c>
      <c r="E107" s="144">
        <v>92</v>
      </c>
      <c r="F107" s="144">
        <v>92</v>
      </c>
    </row>
    <row r="108" spans="1:6" ht="13.5" thickBot="1">
      <c r="A108" s="118" t="s">
        <v>307</v>
      </c>
      <c r="B108" s="129"/>
      <c r="C108" s="129">
        <v>1216329.52</v>
      </c>
      <c r="D108" s="129">
        <v>0</v>
      </c>
      <c r="E108" s="137">
        <v>34027.4</v>
      </c>
      <c r="F108" s="137">
        <v>27221.919999999998</v>
      </c>
    </row>
    <row r="111" spans="1:6" ht="13.5" thickBot="1">
      <c r="A111" s="116" t="s">
        <v>1</v>
      </c>
      <c r="B111" s="134"/>
      <c r="C111" s="149"/>
      <c r="D111" s="149"/>
      <c r="E111" s="114"/>
      <c r="F111" s="114"/>
    </row>
    <row r="112" spans="1:6">
      <c r="A112" s="115"/>
      <c r="B112" s="125" t="s">
        <v>14</v>
      </c>
      <c r="C112" s="123" t="s">
        <v>270</v>
      </c>
      <c r="D112" s="50" t="s">
        <v>97</v>
      </c>
      <c r="E112" s="123" t="s">
        <v>86</v>
      </c>
      <c r="F112" s="123" t="s">
        <v>156</v>
      </c>
    </row>
    <row r="113" spans="1:6">
      <c r="A113" s="115" t="s">
        <v>87</v>
      </c>
      <c r="B113" s="51">
        <f>SUM(C113:F113)</f>
        <v>507600000</v>
      </c>
      <c r="C113" s="51">
        <v>483300000</v>
      </c>
      <c r="D113" s="52">
        <v>0</v>
      </c>
      <c r="E113" s="51">
        <v>13500000</v>
      </c>
      <c r="F113" s="51">
        <v>10800000</v>
      </c>
    </row>
    <row r="114" spans="1:6">
      <c r="A114" s="115" t="s">
        <v>308</v>
      </c>
      <c r="B114" s="51">
        <f>SUM(C114:F114)</f>
        <v>276610686.29999995</v>
      </c>
      <c r="C114" s="51">
        <v>252310686.29999995</v>
      </c>
      <c r="D114" s="52">
        <v>0</v>
      </c>
      <c r="E114" s="51">
        <v>13500000</v>
      </c>
      <c r="F114" s="51">
        <v>10800000</v>
      </c>
    </row>
    <row r="115" spans="1:6">
      <c r="A115" s="115" t="s">
        <v>309</v>
      </c>
      <c r="B115" s="51">
        <f>SUM(C115:F115)</f>
        <v>276610686.29999995</v>
      </c>
      <c r="C115" s="51">
        <v>252310686.29999995</v>
      </c>
      <c r="D115" s="52">
        <v>0</v>
      </c>
      <c r="E115" s="51">
        <v>13500000</v>
      </c>
      <c r="F115" s="51">
        <v>10800000</v>
      </c>
    </row>
    <row r="116" spans="1:6">
      <c r="A116" s="115" t="s">
        <v>2</v>
      </c>
      <c r="B116" s="51">
        <f>SUM(C116:F116)</f>
        <v>22540103.149999999</v>
      </c>
      <c r="C116" s="51">
        <v>22540103.149999999</v>
      </c>
      <c r="D116" s="53">
        <v>0</v>
      </c>
      <c r="E116" s="51">
        <v>0</v>
      </c>
      <c r="F116" s="51">
        <v>0</v>
      </c>
    </row>
    <row r="117" spans="1:6">
      <c r="A117" s="54" t="s">
        <v>6</v>
      </c>
      <c r="B117" s="55">
        <f>SUM(C117:F117)</f>
        <v>0</v>
      </c>
      <c r="C117" s="55">
        <v>0</v>
      </c>
      <c r="D117" s="56">
        <v>0</v>
      </c>
      <c r="E117" s="55">
        <v>0</v>
      </c>
      <c r="F117" s="55">
        <v>0</v>
      </c>
    </row>
    <row r="118" spans="1:6" ht="13.5" thickBot="1">
      <c r="A118" s="57" t="s">
        <v>7</v>
      </c>
      <c r="B118" s="58">
        <f>SUM(C118:F118)</f>
        <v>0</v>
      </c>
      <c r="C118" s="58">
        <v>0</v>
      </c>
      <c r="D118" s="59">
        <v>0</v>
      </c>
      <c r="E118" s="58">
        <v>0</v>
      </c>
      <c r="F118" s="58">
        <v>0</v>
      </c>
    </row>
    <row r="119" spans="1:6">
      <c r="A119" s="115" t="s">
        <v>4</v>
      </c>
      <c r="B119" s="51">
        <f>SUM(C119:F119)</f>
        <v>1363373.96</v>
      </c>
      <c r="C119" s="60">
        <v>0</v>
      </c>
      <c r="D119" s="60">
        <v>0</v>
      </c>
      <c r="E119" s="60">
        <v>0</v>
      </c>
      <c r="F119" s="150">
        <v>1363373.96</v>
      </c>
    </row>
    <row r="120" spans="1:6">
      <c r="A120" s="115" t="s">
        <v>9</v>
      </c>
      <c r="B120" s="51">
        <f>SUM(C120:F120)</f>
        <v>0</v>
      </c>
      <c r="C120" s="60">
        <v>0</v>
      </c>
      <c r="D120" s="60">
        <v>0</v>
      </c>
      <c r="E120" s="60">
        <v>0</v>
      </c>
      <c r="F120" s="148">
        <v>0</v>
      </c>
    </row>
    <row r="121" spans="1:6">
      <c r="A121" s="115" t="s">
        <v>11</v>
      </c>
      <c r="B121" s="51">
        <f>SUM(C121:F121)</f>
        <v>0</v>
      </c>
      <c r="C121" s="51">
        <v>0</v>
      </c>
      <c r="D121" s="52">
        <v>0</v>
      </c>
      <c r="E121" s="52">
        <v>0</v>
      </c>
      <c r="F121" s="119">
        <v>0</v>
      </c>
    </row>
    <row r="122" spans="1:6" ht="13.5" thickBot="1">
      <c r="A122" s="115" t="s">
        <v>10</v>
      </c>
      <c r="B122" s="51">
        <f>SUM(C122:F122)</f>
        <v>0</v>
      </c>
      <c r="C122" s="58">
        <v>0</v>
      </c>
      <c r="D122" s="59">
        <v>0</v>
      </c>
      <c r="E122" s="59">
        <v>0</v>
      </c>
      <c r="F122" s="137">
        <v>0</v>
      </c>
    </row>
    <row r="123" spans="1:6" ht="13.5" thickBot="1">
      <c r="A123" s="61" t="s">
        <v>8</v>
      </c>
      <c r="B123" s="62">
        <f>SUM(C123:F123)</f>
        <v>1363373.96</v>
      </c>
      <c r="C123" s="62">
        <v>0</v>
      </c>
      <c r="D123" s="63">
        <v>0</v>
      </c>
      <c r="E123" s="62">
        <v>0</v>
      </c>
      <c r="F123" s="62">
        <v>1363373.96</v>
      </c>
    </row>
    <row r="124" spans="1:6">
      <c r="A124" s="115" t="s">
        <v>310</v>
      </c>
      <c r="B124" s="51">
        <f>SUM(C124:F124)</f>
        <v>254070583.14999995</v>
      </c>
      <c r="C124" s="52">
        <v>229770583.14999995</v>
      </c>
      <c r="D124" s="64">
        <v>0</v>
      </c>
      <c r="E124" s="65">
        <v>13500000</v>
      </c>
      <c r="F124" s="65">
        <v>10800000</v>
      </c>
    </row>
    <row r="125" spans="1:6">
      <c r="A125" s="115" t="s">
        <v>311</v>
      </c>
      <c r="B125" s="51">
        <f>SUM(C125:F125)</f>
        <v>252707209.18999994</v>
      </c>
      <c r="C125" s="52">
        <v>229770583.14999995</v>
      </c>
      <c r="D125" s="52">
        <v>0</v>
      </c>
      <c r="E125" s="66">
        <v>13500000</v>
      </c>
      <c r="F125" s="66">
        <v>9436626.0399999991</v>
      </c>
    </row>
    <row r="126" spans="1:6">
      <c r="A126" s="115" t="s">
        <v>312</v>
      </c>
      <c r="B126" s="51"/>
      <c r="C126" s="67">
        <v>0.4754202010138629</v>
      </c>
      <c r="D126" s="67">
        <v>0</v>
      </c>
      <c r="E126" s="68">
        <v>1</v>
      </c>
      <c r="F126" s="68">
        <v>0.87376167037037034</v>
      </c>
    </row>
    <row r="127" spans="1:6">
      <c r="A127" s="115" t="s">
        <v>12</v>
      </c>
      <c r="B127" s="3"/>
      <c r="C127" s="145">
        <v>7.0000000000000001E-3</v>
      </c>
      <c r="D127" s="145">
        <v>0</v>
      </c>
      <c r="E127" s="140">
        <v>0</v>
      </c>
      <c r="F127" s="140">
        <v>0</v>
      </c>
    </row>
    <row r="128" spans="1:6">
      <c r="A128" s="141" t="s">
        <v>0</v>
      </c>
      <c r="B128" s="3"/>
      <c r="C128" s="146">
        <v>3.0034999999999999E-2</v>
      </c>
      <c r="D128" s="146">
        <v>2.3035E-2</v>
      </c>
      <c r="E128" s="139">
        <v>2.3035E-2</v>
      </c>
      <c r="F128" s="139">
        <v>2.3035E-2</v>
      </c>
    </row>
    <row r="129" spans="1:6">
      <c r="A129" s="115" t="s">
        <v>3</v>
      </c>
      <c r="B129" s="51"/>
      <c r="C129" s="69">
        <v>92</v>
      </c>
      <c r="D129" s="69">
        <v>92</v>
      </c>
      <c r="E129" s="70">
        <v>92</v>
      </c>
      <c r="F129" s="70">
        <v>92</v>
      </c>
    </row>
    <row r="130" spans="1:6" ht="13.5" thickBot="1">
      <c r="A130" s="115" t="s">
        <v>313</v>
      </c>
      <c r="B130" s="58"/>
      <c r="C130" s="59">
        <v>1910109.41</v>
      </c>
      <c r="D130" s="59">
        <v>0</v>
      </c>
      <c r="E130" s="58">
        <v>78382.11</v>
      </c>
      <c r="F130" s="58">
        <v>62705.69</v>
      </c>
    </row>
    <row r="133" spans="1:6" ht="13.5" thickBot="1">
      <c r="A133" s="116" t="s">
        <v>1</v>
      </c>
      <c r="B133" s="134"/>
      <c r="C133" s="149"/>
      <c r="D133" s="149"/>
      <c r="E133" s="114"/>
      <c r="F133" s="114"/>
    </row>
    <row r="134" spans="1:6">
      <c r="A134" s="115"/>
      <c r="B134" s="125" t="s">
        <v>14</v>
      </c>
      <c r="C134" s="123" t="s">
        <v>270</v>
      </c>
      <c r="D134" s="50" t="s">
        <v>97</v>
      </c>
      <c r="E134" s="123" t="s">
        <v>86</v>
      </c>
      <c r="F134" s="123" t="s">
        <v>156</v>
      </c>
    </row>
    <row r="135" spans="1:6">
      <c r="A135" s="115" t="s">
        <v>87</v>
      </c>
      <c r="B135" s="51">
        <f>SUM(C135:F135)</f>
        <v>507600000</v>
      </c>
      <c r="C135" s="51">
        <v>483300000</v>
      </c>
      <c r="D135" s="52">
        <v>0</v>
      </c>
      <c r="E135" s="51">
        <v>13500000</v>
      </c>
      <c r="F135" s="51">
        <v>10800000</v>
      </c>
    </row>
    <row r="136" spans="1:6">
      <c r="A136" s="115" t="s">
        <v>314</v>
      </c>
      <c r="B136" s="51">
        <f>SUM(C136:F136)</f>
        <v>254070583.14999995</v>
      </c>
      <c r="C136" s="51">
        <v>229770583.14999995</v>
      </c>
      <c r="D136" s="52">
        <v>0</v>
      </c>
      <c r="E136" s="51">
        <v>13500000</v>
      </c>
      <c r="F136" s="51">
        <v>10800000</v>
      </c>
    </row>
    <row r="137" spans="1:6">
      <c r="A137" s="115" t="s">
        <v>315</v>
      </c>
      <c r="B137" s="51">
        <f>SUM(C137:F137)</f>
        <v>254070583.14999995</v>
      </c>
      <c r="C137" s="51">
        <v>229770583.14999995</v>
      </c>
      <c r="D137" s="52">
        <v>0</v>
      </c>
      <c r="E137" s="51">
        <v>13500000</v>
      </c>
      <c r="F137" s="51">
        <v>10800000</v>
      </c>
    </row>
    <row r="138" spans="1:6">
      <c r="A138" s="115" t="s">
        <v>2</v>
      </c>
      <c r="B138" s="51">
        <f>SUM(C138:F138)</f>
        <v>28334788.120000001</v>
      </c>
      <c r="C138" s="51">
        <v>28334788.120000001</v>
      </c>
      <c r="D138" s="53">
        <v>0</v>
      </c>
      <c r="E138" s="51">
        <v>0</v>
      </c>
      <c r="F138" s="51">
        <v>0</v>
      </c>
    </row>
    <row r="139" spans="1:6">
      <c r="A139" s="54" t="s">
        <v>6</v>
      </c>
      <c r="B139" s="55">
        <f>SUM(C139:F139)</f>
        <v>0</v>
      </c>
      <c r="C139" s="55">
        <v>0</v>
      </c>
      <c r="D139" s="56">
        <v>0</v>
      </c>
      <c r="E139" s="55">
        <v>0</v>
      </c>
      <c r="F139" s="55">
        <v>0</v>
      </c>
    </row>
    <row r="140" spans="1:6" ht="13.5" thickBot="1">
      <c r="A140" s="57" t="s">
        <v>7</v>
      </c>
      <c r="B140" s="58">
        <f>SUM(C140:F140)</f>
        <v>0</v>
      </c>
      <c r="C140" s="58">
        <v>0</v>
      </c>
      <c r="D140" s="59">
        <v>0</v>
      </c>
      <c r="E140" s="58">
        <v>0</v>
      </c>
      <c r="F140" s="58">
        <v>0</v>
      </c>
    </row>
    <row r="141" spans="1:6">
      <c r="A141" s="115" t="s">
        <v>4</v>
      </c>
      <c r="B141" s="51">
        <f>SUM(C141:F141)</f>
        <v>0</v>
      </c>
      <c r="C141" s="60">
        <v>0</v>
      </c>
      <c r="D141" s="60">
        <v>0</v>
      </c>
      <c r="E141" s="60">
        <v>0</v>
      </c>
      <c r="F141" s="150">
        <v>0</v>
      </c>
    </row>
    <row r="142" spans="1:6">
      <c r="A142" s="115" t="s">
        <v>9</v>
      </c>
      <c r="B142" s="51">
        <f>SUM(C142:F142)</f>
        <v>0</v>
      </c>
      <c r="C142" s="60">
        <v>0</v>
      </c>
      <c r="D142" s="60">
        <v>0</v>
      </c>
      <c r="E142" s="60">
        <v>0</v>
      </c>
      <c r="F142" s="148">
        <v>0</v>
      </c>
    </row>
    <row r="143" spans="1:6">
      <c r="A143" s="115" t="s">
        <v>11</v>
      </c>
      <c r="B143" s="51">
        <f>SUM(C143:F143)</f>
        <v>0</v>
      </c>
      <c r="C143" s="51">
        <v>0</v>
      </c>
      <c r="D143" s="52">
        <v>0</v>
      </c>
      <c r="E143" s="52">
        <v>0</v>
      </c>
      <c r="F143" s="119">
        <v>0</v>
      </c>
    </row>
    <row r="144" spans="1:6" ht="13.5" thickBot="1">
      <c r="A144" s="115" t="s">
        <v>10</v>
      </c>
      <c r="B144" s="51">
        <f>SUM(C144:F144)</f>
        <v>0</v>
      </c>
      <c r="C144" s="58">
        <v>0</v>
      </c>
      <c r="D144" s="59">
        <v>0</v>
      </c>
      <c r="E144" s="59">
        <v>0</v>
      </c>
      <c r="F144" s="137">
        <v>0</v>
      </c>
    </row>
    <row r="145" spans="1:6" ht="13.5" thickBot="1">
      <c r="A145" s="61" t="s">
        <v>8</v>
      </c>
      <c r="B145" s="62">
        <f>SUM(C145:F145)</f>
        <v>0</v>
      </c>
      <c r="C145" s="62">
        <v>0</v>
      </c>
      <c r="D145" s="63">
        <v>0</v>
      </c>
      <c r="E145" s="62">
        <v>0</v>
      </c>
      <c r="F145" s="62">
        <v>0</v>
      </c>
    </row>
    <row r="146" spans="1:6">
      <c r="A146" s="115" t="s">
        <v>316</v>
      </c>
      <c r="B146" s="51">
        <f>SUM(C146:F146)</f>
        <v>225735795.02999994</v>
      </c>
      <c r="C146" s="52">
        <v>201435795.02999994</v>
      </c>
      <c r="D146" s="64">
        <v>0</v>
      </c>
      <c r="E146" s="65">
        <v>13500000</v>
      </c>
      <c r="F146" s="65">
        <v>10800000</v>
      </c>
    </row>
    <row r="147" spans="1:6">
      <c r="A147" s="115" t="s">
        <v>317</v>
      </c>
      <c r="B147" s="51">
        <f>SUM(C147:F147)</f>
        <v>225735795.02999994</v>
      </c>
      <c r="C147" s="52">
        <v>201435795.02999994</v>
      </c>
      <c r="D147" s="52">
        <v>0</v>
      </c>
      <c r="E147" s="66">
        <v>13500000</v>
      </c>
      <c r="F147" s="66">
        <v>10800000</v>
      </c>
    </row>
    <row r="148" spans="1:6">
      <c r="A148" s="115" t="s">
        <v>318</v>
      </c>
      <c r="B148" s="51"/>
      <c r="C148" s="67">
        <v>0.41679245816263177</v>
      </c>
      <c r="D148" s="67">
        <v>0</v>
      </c>
      <c r="E148" s="68">
        <v>1</v>
      </c>
      <c r="F148" s="68">
        <v>1</v>
      </c>
    </row>
    <row r="149" spans="1:6">
      <c r="A149" s="115" t="s">
        <v>12</v>
      </c>
      <c r="B149" s="3"/>
      <c r="C149" s="145">
        <v>7.0000000000000001E-3</v>
      </c>
      <c r="D149" s="145">
        <v>0</v>
      </c>
      <c r="E149" s="140">
        <v>0</v>
      </c>
      <c r="F149" s="140">
        <v>0</v>
      </c>
    </row>
    <row r="150" spans="1:6">
      <c r="A150" s="141" t="s">
        <v>0</v>
      </c>
      <c r="B150" s="3"/>
      <c r="C150" s="146">
        <v>3.7497000000000003E-2</v>
      </c>
      <c r="D150" s="146">
        <v>3.0497E-2</v>
      </c>
      <c r="E150" s="139">
        <v>3.0497E-2</v>
      </c>
      <c r="F150" s="139">
        <v>3.0497E-2</v>
      </c>
    </row>
    <row r="151" spans="1:6">
      <c r="A151" s="115" t="s">
        <v>3</v>
      </c>
      <c r="B151" s="51"/>
      <c r="C151" s="69">
        <v>92</v>
      </c>
      <c r="D151" s="69">
        <v>92</v>
      </c>
      <c r="E151" s="70">
        <v>92</v>
      </c>
      <c r="F151" s="70">
        <v>92</v>
      </c>
    </row>
    <row r="152" spans="1:6" ht="13.5" thickBot="1">
      <c r="A152" s="115" t="s">
        <v>319</v>
      </c>
      <c r="B152" s="58"/>
      <c r="C152" s="59">
        <v>2171630.4</v>
      </c>
      <c r="D152" s="59">
        <v>0</v>
      </c>
      <c r="E152" s="58">
        <v>103773.35</v>
      </c>
      <c r="F152" s="58">
        <v>83018.679999999993</v>
      </c>
    </row>
    <row r="155" spans="1:6" ht="13.5" thickBot="1">
      <c r="A155" s="116" t="s">
        <v>1</v>
      </c>
      <c r="B155" s="134"/>
      <c r="C155" s="149"/>
      <c r="D155" s="149"/>
      <c r="E155" s="114"/>
      <c r="F155" s="114"/>
    </row>
    <row r="156" spans="1:6">
      <c r="A156" s="115"/>
      <c r="B156" s="125" t="s">
        <v>14</v>
      </c>
      <c r="C156" s="123" t="s">
        <v>270</v>
      </c>
      <c r="D156" s="50" t="s">
        <v>97</v>
      </c>
      <c r="E156" s="123" t="s">
        <v>86</v>
      </c>
      <c r="F156" s="123" t="s">
        <v>156</v>
      </c>
    </row>
    <row r="157" spans="1:6">
      <c r="A157" s="115" t="s">
        <v>87</v>
      </c>
      <c r="B157" s="51">
        <f>SUM(C157:F157)</f>
        <v>507600000</v>
      </c>
      <c r="C157" s="51">
        <v>483300000</v>
      </c>
      <c r="D157" s="52">
        <v>0</v>
      </c>
      <c r="E157" s="51">
        <v>13500000</v>
      </c>
      <c r="F157" s="51">
        <v>10800000</v>
      </c>
    </row>
    <row r="158" spans="1:6">
      <c r="A158" s="115" t="s">
        <v>320</v>
      </c>
      <c r="B158" s="51">
        <f>SUM(C158:F158)</f>
        <v>225735795.02999994</v>
      </c>
      <c r="C158" s="51">
        <v>201435795.02999994</v>
      </c>
      <c r="D158" s="52">
        <v>0</v>
      </c>
      <c r="E158" s="51">
        <v>13500000</v>
      </c>
      <c r="F158" s="51">
        <v>10800000</v>
      </c>
    </row>
    <row r="159" spans="1:6">
      <c r="A159" s="115" t="s">
        <v>321</v>
      </c>
      <c r="B159" s="51">
        <f>SUM(C159:F159)</f>
        <v>225735795.02999994</v>
      </c>
      <c r="C159" s="51">
        <v>201435795.02999994</v>
      </c>
      <c r="D159" s="52">
        <v>0</v>
      </c>
      <c r="E159" s="51">
        <v>13500000</v>
      </c>
      <c r="F159" s="51">
        <v>10800000</v>
      </c>
    </row>
    <row r="160" spans="1:6">
      <c r="A160" s="115" t="s">
        <v>2</v>
      </c>
      <c r="B160" s="51">
        <f>SUM(C160:F160)</f>
        <v>54626184.380000003</v>
      </c>
      <c r="C160" s="51">
        <v>54626184.380000003</v>
      </c>
      <c r="D160" s="53">
        <v>0</v>
      </c>
      <c r="E160" s="51">
        <v>0</v>
      </c>
      <c r="F160" s="51">
        <v>0</v>
      </c>
    </row>
    <row r="161" spans="1:6">
      <c r="A161" s="54" t="s">
        <v>6</v>
      </c>
      <c r="B161" s="55">
        <f>SUM(C161:F161)</f>
        <v>0</v>
      </c>
      <c r="C161" s="55">
        <v>0</v>
      </c>
      <c r="D161" s="56">
        <v>0</v>
      </c>
      <c r="E161" s="55">
        <v>0</v>
      </c>
      <c r="F161" s="55">
        <v>0</v>
      </c>
    </row>
    <row r="162" spans="1:6" ht="13.5" thickBot="1">
      <c r="A162" s="57" t="s">
        <v>7</v>
      </c>
      <c r="B162" s="58">
        <f>SUM(C162:F162)</f>
        <v>0</v>
      </c>
      <c r="C162" s="58">
        <v>0</v>
      </c>
      <c r="D162" s="59">
        <v>0</v>
      </c>
      <c r="E162" s="58">
        <v>0</v>
      </c>
      <c r="F162" s="58">
        <v>0</v>
      </c>
    </row>
    <row r="163" spans="1:6">
      <c r="A163" s="115" t="s">
        <v>4</v>
      </c>
      <c r="B163" s="51">
        <f>SUM(C163:F163)</f>
        <v>0</v>
      </c>
      <c r="C163" s="60">
        <v>0</v>
      </c>
      <c r="D163" s="60">
        <v>0</v>
      </c>
      <c r="E163" s="60">
        <v>0</v>
      </c>
      <c r="F163" s="150">
        <v>0</v>
      </c>
    </row>
    <row r="164" spans="1:6">
      <c r="A164" s="115" t="s">
        <v>9</v>
      </c>
      <c r="B164" s="51">
        <f>SUM(C164:F164)</f>
        <v>0</v>
      </c>
      <c r="C164" s="60">
        <v>0</v>
      </c>
      <c r="D164" s="60">
        <v>0</v>
      </c>
      <c r="E164" s="60">
        <v>0</v>
      </c>
      <c r="F164" s="148">
        <v>0</v>
      </c>
    </row>
    <row r="165" spans="1:6">
      <c r="A165" s="115" t="s">
        <v>11</v>
      </c>
      <c r="B165" s="51">
        <f>SUM(C165:F165)</f>
        <v>0</v>
      </c>
      <c r="C165" s="51">
        <v>0</v>
      </c>
      <c r="D165" s="52">
        <v>0</v>
      </c>
      <c r="E165" s="52">
        <v>0</v>
      </c>
      <c r="F165" s="119">
        <v>0</v>
      </c>
    </row>
    <row r="166" spans="1:6" ht="13.5" thickBot="1">
      <c r="A166" s="115" t="s">
        <v>10</v>
      </c>
      <c r="B166" s="51">
        <f>SUM(C166:F166)</f>
        <v>0</v>
      </c>
      <c r="C166" s="58">
        <v>0</v>
      </c>
      <c r="D166" s="59">
        <v>0</v>
      </c>
      <c r="E166" s="59">
        <v>0</v>
      </c>
      <c r="F166" s="137">
        <v>0</v>
      </c>
    </row>
    <row r="167" spans="1:6" ht="13.5" thickBot="1">
      <c r="A167" s="61" t="s">
        <v>8</v>
      </c>
      <c r="B167" s="62">
        <f>SUM(C167:F167)</f>
        <v>0</v>
      </c>
      <c r="C167" s="62">
        <v>0</v>
      </c>
      <c r="D167" s="63">
        <v>0</v>
      </c>
      <c r="E167" s="62">
        <v>0</v>
      </c>
      <c r="F167" s="62">
        <v>0</v>
      </c>
    </row>
    <row r="168" spans="1:6">
      <c r="A168" s="115" t="s">
        <v>322</v>
      </c>
      <c r="B168" s="51">
        <f>SUM(C168:F168)</f>
        <v>171109610.64999995</v>
      </c>
      <c r="C168" s="52">
        <v>146809610.64999995</v>
      </c>
      <c r="D168" s="64">
        <v>0</v>
      </c>
      <c r="E168" s="65">
        <v>13500000</v>
      </c>
      <c r="F168" s="65">
        <v>10800000</v>
      </c>
    </row>
    <row r="169" spans="1:6">
      <c r="A169" s="115" t="s">
        <v>323</v>
      </c>
      <c r="B169" s="51">
        <f>SUM(C169:F169)</f>
        <v>171109610.64999995</v>
      </c>
      <c r="C169" s="52">
        <v>146809610.64999995</v>
      </c>
      <c r="D169" s="52">
        <v>0</v>
      </c>
      <c r="E169" s="66">
        <v>13500000</v>
      </c>
      <c r="F169" s="66">
        <v>10800000</v>
      </c>
    </row>
    <row r="170" spans="1:6">
      <c r="A170" s="115" t="s">
        <v>324</v>
      </c>
      <c r="B170" s="51"/>
      <c r="C170" s="67">
        <v>0.30376497134285113</v>
      </c>
      <c r="D170" s="67">
        <v>0</v>
      </c>
      <c r="E170" s="68">
        <v>1</v>
      </c>
      <c r="F170" s="68">
        <v>1</v>
      </c>
    </row>
    <row r="171" spans="1:6">
      <c r="A171" s="115" t="s">
        <v>12</v>
      </c>
      <c r="B171" s="3"/>
      <c r="C171" s="145">
        <v>7.0000000000000001E-3</v>
      </c>
      <c r="D171" s="145">
        <v>0</v>
      </c>
      <c r="E171" s="140">
        <v>0</v>
      </c>
      <c r="F171" s="140">
        <v>0</v>
      </c>
    </row>
    <row r="172" spans="1:6">
      <c r="A172" s="141" t="s">
        <v>0</v>
      </c>
      <c r="B172" s="3"/>
      <c r="C172" s="146">
        <v>4.1735999999999995E-2</v>
      </c>
      <c r="D172" s="146">
        <v>3.4735999999999996E-2</v>
      </c>
      <c r="E172" s="139">
        <v>3.4735999999999996E-2</v>
      </c>
      <c r="F172" s="139">
        <v>3.4735999999999996E-2</v>
      </c>
    </row>
    <row r="173" spans="1:6">
      <c r="A173" s="115" t="s">
        <v>3</v>
      </c>
      <c r="B173" s="51"/>
      <c r="C173" s="69">
        <v>89</v>
      </c>
      <c r="D173" s="69">
        <v>89</v>
      </c>
      <c r="E173" s="70">
        <v>89</v>
      </c>
      <c r="F173" s="70">
        <v>89</v>
      </c>
    </row>
    <row r="174" spans="1:6" ht="13.5" thickBot="1">
      <c r="A174" s="115" t="s">
        <v>325</v>
      </c>
      <c r="B174" s="58"/>
      <c r="C174" s="59">
        <v>2049956.35</v>
      </c>
      <c r="D174" s="59">
        <v>0</v>
      </c>
      <c r="E174" s="58">
        <v>114343.3</v>
      </c>
      <c r="F174" s="58">
        <v>91474.64</v>
      </c>
    </row>
    <row r="177" spans="1:6" ht="13.5" thickBot="1">
      <c r="A177" s="116" t="s">
        <v>1</v>
      </c>
      <c r="B177" s="134"/>
      <c r="C177" s="149"/>
      <c r="D177" s="149"/>
      <c r="E177" s="149"/>
      <c r="F177" s="149"/>
    </row>
    <row r="178" spans="1:6">
      <c r="A178" s="115"/>
      <c r="B178" s="125" t="s">
        <v>14</v>
      </c>
      <c r="C178" s="123" t="s">
        <v>270</v>
      </c>
      <c r="D178" s="50" t="s">
        <v>97</v>
      </c>
      <c r="E178" s="123" t="s">
        <v>86</v>
      </c>
      <c r="F178" s="123" t="s">
        <v>156</v>
      </c>
    </row>
    <row r="179" spans="1:6">
      <c r="A179" s="115" t="s">
        <v>87</v>
      </c>
      <c r="B179" s="51">
        <f>SUM(C179:F179)</f>
        <v>507600000</v>
      </c>
      <c r="C179" s="51">
        <v>483300000</v>
      </c>
      <c r="D179" s="52">
        <v>0</v>
      </c>
      <c r="E179" s="51">
        <v>13500000</v>
      </c>
      <c r="F179" s="51">
        <v>10800000</v>
      </c>
    </row>
    <row r="180" spans="1:6">
      <c r="A180" s="115" t="s">
        <v>337</v>
      </c>
      <c r="B180" s="51">
        <f>SUM(C180:F180)</f>
        <v>171109610.64999995</v>
      </c>
      <c r="C180" s="51">
        <v>146809610.64999995</v>
      </c>
      <c r="D180" s="52">
        <v>0</v>
      </c>
      <c r="E180" s="51">
        <v>13500000</v>
      </c>
      <c r="F180" s="51">
        <v>10800000</v>
      </c>
    </row>
    <row r="181" spans="1:6">
      <c r="A181" s="115" t="s">
        <v>338</v>
      </c>
      <c r="B181" s="51">
        <f>SUM(C181:F181)</f>
        <v>171109610.64999995</v>
      </c>
      <c r="C181" s="51">
        <v>146809610.64999995</v>
      </c>
      <c r="D181" s="52">
        <v>0</v>
      </c>
      <c r="E181" s="51">
        <v>13500000</v>
      </c>
      <c r="F181" s="51">
        <v>10800000</v>
      </c>
    </row>
    <row r="182" spans="1:6">
      <c r="A182" s="115" t="s">
        <v>2</v>
      </c>
      <c r="B182" s="51">
        <f>SUM(C182:F182)</f>
        <v>21363160.979999997</v>
      </c>
      <c r="C182" s="51">
        <v>20447986.739999998</v>
      </c>
      <c r="D182" s="53">
        <v>0</v>
      </c>
      <c r="E182" s="51">
        <v>523875.36</v>
      </c>
      <c r="F182" s="51">
        <v>391298.88</v>
      </c>
    </row>
    <row r="183" spans="1:6">
      <c r="A183" s="54" t="s">
        <v>6</v>
      </c>
      <c r="B183" s="55">
        <f>SUM(C183:F183)</f>
        <v>0</v>
      </c>
      <c r="C183" s="55">
        <v>0</v>
      </c>
      <c r="D183" s="56">
        <v>0</v>
      </c>
      <c r="E183" s="55">
        <v>0</v>
      </c>
      <c r="F183" s="55">
        <v>0</v>
      </c>
    </row>
    <row r="184" spans="1:6" ht="13.5" thickBot="1">
      <c r="A184" s="57" t="s">
        <v>7</v>
      </c>
      <c r="B184" s="58">
        <f>SUM(C184:F184)</f>
        <v>0</v>
      </c>
      <c r="C184" s="58">
        <v>0</v>
      </c>
      <c r="D184" s="59">
        <v>0</v>
      </c>
      <c r="E184" s="58">
        <v>0</v>
      </c>
      <c r="F184" s="58">
        <v>0</v>
      </c>
    </row>
    <row r="185" spans="1:6">
      <c r="A185" s="115" t="s">
        <v>4</v>
      </c>
      <c r="B185" s="51">
        <f>SUM(C185:F185)</f>
        <v>0</v>
      </c>
      <c r="C185" s="60">
        <v>0</v>
      </c>
      <c r="D185" s="60">
        <v>0</v>
      </c>
      <c r="E185" s="60">
        <v>0</v>
      </c>
      <c r="F185" s="151">
        <v>0</v>
      </c>
    </row>
    <row r="186" spans="1:6">
      <c r="A186" s="115" t="s">
        <v>9</v>
      </c>
      <c r="B186" s="51">
        <f>SUM(C186:F186)</f>
        <v>0</v>
      </c>
      <c r="C186" s="60">
        <v>0</v>
      </c>
      <c r="D186" s="60">
        <v>0</v>
      </c>
      <c r="E186" s="60">
        <v>0</v>
      </c>
      <c r="F186" s="66">
        <v>0</v>
      </c>
    </row>
    <row r="187" spans="1:6">
      <c r="A187" s="115" t="s">
        <v>11</v>
      </c>
      <c r="B187" s="51">
        <f>SUM(C187:F187)</f>
        <v>0</v>
      </c>
      <c r="C187" s="51">
        <v>0</v>
      </c>
      <c r="D187" s="52">
        <v>0</v>
      </c>
      <c r="E187" s="52">
        <v>0</v>
      </c>
      <c r="F187" s="51">
        <v>0</v>
      </c>
    </row>
    <row r="188" spans="1:6" ht="13.5" thickBot="1">
      <c r="A188" s="115" t="s">
        <v>10</v>
      </c>
      <c r="B188" s="51">
        <f>SUM(C188:F188)</f>
        <v>0</v>
      </c>
      <c r="C188" s="58">
        <v>0</v>
      </c>
      <c r="D188" s="59">
        <v>0</v>
      </c>
      <c r="E188" s="59">
        <v>0</v>
      </c>
      <c r="F188" s="58">
        <v>0</v>
      </c>
    </row>
    <row r="189" spans="1:6" ht="13.5" thickBot="1">
      <c r="A189" s="61" t="s">
        <v>8</v>
      </c>
      <c r="B189" s="62">
        <f>SUM(C189:F189)</f>
        <v>0</v>
      </c>
      <c r="C189" s="62">
        <v>0</v>
      </c>
      <c r="D189" s="63">
        <v>0</v>
      </c>
      <c r="E189" s="62">
        <v>0</v>
      </c>
      <c r="F189" s="62">
        <v>0</v>
      </c>
    </row>
    <row r="190" spans="1:6">
      <c r="A190" s="115" t="s">
        <v>339</v>
      </c>
      <c r="B190" s="51">
        <f>SUM(C190:F190)</f>
        <v>149746449.66999996</v>
      </c>
      <c r="C190" s="52">
        <v>126361623.90999995</v>
      </c>
      <c r="D190" s="64">
        <v>0</v>
      </c>
      <c r="E190" s="65">
        <v>12976124.640000001</v>
      </c>
      <c r="F190" s="65">
        <v>10408701.119999999</v>
      </c>
    </row>
    <row r="191" spans="1:6">
      <c r="A191" s="115" t="s">
        <v>340</v>
      </c>
      <c r="B191" s="51">
        <f>SUM(C191:F191)</f>
        <v>149746449.66999996</v>
      </c>
      <c r="C191" s="52">
        <v>126361623.90999995</v>
      </c>
      <c r="D191" s="52">
        <v>0</v>
      </c>
      <c r="E191" s="66">
        <v>12976124.640000001</v>
      </c>
      <c r="F191" s="66">
        <v>10408701.119999999</v>
      </c>
    </row>
    <row r="192" spans="1:6">
      <c r="A192" s="115" t="s">
        <v>341</v>
      </c>
      <c r="B192" s="51"/>
      <c r="C192" s="67">
        <v>0.26145587401200071</v>
      </c>
      <c r="D192" s="67">
        <v>0</v>
      </c>
      <c r="E192" s="68">
        <v>0.96119441777777781</v>
      </c>
      <c r="F192" s="68">
        <v>0.96376862222222215</v>
      </c>
    </row>
    <row r="193" spans="1:6">
      <c r="A193" s="115" t="s">
        <v>12</v>
      </c>
      <c r="B193" s="3"/>
      <c r="C193" s="145">
        <v>7.0000000000000001E-3</v>
      </c>
      <c r="D193" s="145">
        <v>0</v>
      </c>
      <c r="E193" s="140">
        <v>0</v>
      </c>
      <c r="F193" s="140">
        <v>0</v>
      </c>
    </row>
    <row r="194" spans="1:6">
      <c r="A194" s="141" t="s">
        <v>0</v>
      </c>
      <c r="B194" s="3"/>
      <c r="C194" s="146">
        <v>4.6121999999999996E-2</v>
      </c>
      <c r="D194" s="146">
        <v>3.9121999999999997E-2</v>
      </c>
      <c r="E194" s="139">
        <v>3.9121999999999997E-2</v>
      </c>
      <c r="F194" s="139">
        <v>3.9121999999999997E-2</v>
      </c>
    </row>
    <row r="195" spans="1:6">
      <c r="A195" s="115" t="s">
        <v>3</v>
      </c>
      <c r="B195" s="51"/>
      <c r="C195" s="69">
        <v>92</v>
      </c>
      <c r="D195" s="69">
        <v>92</v>
      </c>
      <c r="E195" s="70">
        <v>92</v>
      </c>
      <c r="F195" s="70">
        <v>92</v>
      </c>
    </row>
    <row r="196" spans="1:6" ht="13.5" thickBot="1">
      <c r="A196" s="115" t="s">
        <v>342</v>
      </c>
      <c r="B196" s="58"/>
      <c r="C196" s="59">
        <v>1706701.54</v>
      </c>
      <c r="D196" s="59">
        <v>0</v>
      </c>
      <c r="E196" s="58">
        <v>133121.98000000001</v>
      </c>
      <c r="F196" s="58">
        <v>106497.59</v>
      </c>
    </row>
    <row r="199" spans="1:6" ht="13.5" thickBot="1">
      <c r="A199" s="116" t="s">
        <v>1</v>
      </c>
      <c r="B199" s="134"/>
      <c r="C199" s="149"/>
      <c r="D199" s="149"/>
      <c r="E199" s="149"/>
      <c r="F199" s="149"/>
    </row>
    <row r="200" spans="1:6">
      <c r="A200" s="115"/>
      <c r="B200" s="125" t="s">
        <v>14</v>
      </c>
      <c r="C200" s="123" t="s">
        <v>270</v>
      </c>
      <c r="D200" s="50" t="s">
        <v>97</v>
      </c>
      <c r="E200" s="123" t="s">
        <v>86</v>
      </c>
      <c r="F200" s="123" t="s">
        <v>156</v>
      </c>
    </row>
    <row r="201" spans="1:6">
      <c r="A201" s="115" t="s">
        <v>87</v>
      </c>
      <c r="B201" s="51">
        <f>SUM(C201:F201)</f>
        <v>507600000</v>
      </c>
      <c r="C201" s="51">
        <v>483300000</v>
      </c>
      <c r="D201" s="52">
        <v>0</v>
      </c>
      <c r="E201" s="51">
        <v>13500000</v>
      </c>
      <c r="F201" s="51">
        <v>10800000</v>
      </c>
    </row>
    <row r="202" spans="1:6">
      <c r="A202" s="115" t="s">
        <v>343</v>
      </c>
      <c r="B202" s="51">
        <f>SUM(C202:F202)</f>
        <v>149746449.66999996</v>
      </c>
      <c r="C202" s="51">
        <v>126361623.90999995</v>
      </c>
      <c r="D202" s="52">
        <v>0</v>
      </c>
      <c r="E202" s="51">
        <v>12976124.640000001</v>
      </c>
      <c r="F202" s="51">
        <v>10408701.119999999</v>
      </c>
    </row>
    <row r="203" spans="1:6">
      <c r="A203" s="115" t="s">
        <v>344</v>
      </c>
      <c r="B203" s="51">
        <f>SUM(C203:F203)</f>
        <v>149746449.66999996</v>
      </c>
      <c r="C203" s="51">
        <v>126361623.90999995</v>
      </c>
      <c r="D203" s="52">
        <v>0</v>
      </c>
      <c r="E203" s="51">
        <v>12976124.640000001</v>
      </c>
      <c r="F203" s="51">
        <v>10408701.119999999</v>
      </c>
    </row>
    <row r="204" spans="1:6">
      <c r="A204" s="115" t="s">
        <v>2</v>
      </c>
      <c r="B204" s="51">
        <f>SUM(C204:F204)</f>
        <v>15566389.75</v>
      </c>
      <c r="C204" s="51">
        <v>15566389.75</v>
      </c>
      <c r="D204" s="53">
        <v>0</v>
      </c>
      <c r="E204" s="51">
        <v>0</v>
      </c>
      <c r="F204" s="51">
        <v>0</v>
      </c>
    </row>
    <row r="205" spans="1:6">
      <c r="A205" s="54" t="s">
        <v>6</v>
      </c>
      <c r="B205" s="55">
        <f>SUM(C205:F205)</f>
        <v>0</v>
      </c>
      <c r="C205" s="55">
        <v>0</v>
      </c>
      <c r="D205" s="56">
        <v>0</v>
      </c>
      <c r="E205" s="55">
        <v>0</v>
      </c>
      <c r="F205" s="55">
        <v>0</v>
      </c>
    </row>
    <row r="206" spans="1:6" ht="13.5" thickBot="1">
      <c r="A206" s="57" t="s">
        <v>7</v>
      </c>
      <c r="B206" s="58">
        <f>SUM(C206:F206)</f>
        <v>0</v>
      </c>
      <c r="C206" s="58">
        <v>0</v>
      </c>
      <c r="D206" s="59">
        <v>0</v>
      </c>
      <c r="E206" s="58">
        <v>0</v>
      </c>
      <c r="F206" s="58">
        <v>0</v>
      </c>
    </row>
    <row r="207" spans="1:6">
      <c r="A207" s="115" t="s">
        <v>4</v>
      </c>
      <c r="B207" s="51">
        <f>SUM(C207:F207)</f>
        <v>0</v>
      </c>
      <c r="C207" s="60">
        <v>0</v>
      </c>
      <c r="D207" s="60">
        <v>0</v>
      </c>
      <c r="E207" s="60">
        <v>0</v>
      </c>
      <c r="F207" s="151">
        <v>0</v>
      </c>
    </row>
    <row r="208" spans="1:6">
      <c r="A208" s="115" t="s">
        <v>9</v>
      </c>
      <c r="B208" s="51">
        <f>SUM(C208:F208)</f>
        <v>0</v>
      </c>
      <c r="C208" s="60">
        <v>0</v>
      </c>
      <c r="D208" s="60">
        <v>0</v>
      </c>
      <c r="E208" s="60">
        <v>0</v>
      </c>
      <c r="F208" s="66">
        <v>0</v>
      </c>
    </row>
    <row r="209" spans="1:6">
      <c r="A209" s="115" t="s">
        <v>11</v>
      </c>
      <c r="B209" s="51">
        <f>SUM(C209:F209)</f>
        <v>0</v>
      </c>
      <c r="C209" s="51">
        <v>0</v>
      </c>
      <c r="D209" s="52">
        <v>0</v>
      </c>
      <c r="E209" s="52">
        <v>0</v>
      </c>
      <c r="F209" s="51">
        <v>0</v>
      </c>
    </row>
    <row r="210" spans="1:6" ht="13.5" thickBot="1">
      <c r="A210" s="115" t="s">
        <v>10</v>
      </c>
      <c r="B210" s="51">
        <f>SUM(C210:F210)</f>
        <v>0</v>
      </c>
      <c r="C210" s="58">
        <v>0</v>
      </c>
      <c r="D210" s="59">
        <v>0</v>
      </c>
      <c r="E210" s="59">
        <v>0</v>
      </c>
      <c r="F210" s="66">
        <v>0</v>
      </c>
    </row>
    <row r="211" spans="1:6" ht="13.5" thickBot="1">
      <c r="A211" s="61" t="s">
        <v>8</v>
      </c>
      <c r="B211" s="62">
        <f>SUM(C211:F211)</f>
        <v>0</v>
      </c>
      <c r="C211" s="62">
        <v>0</v>
      </c>
      <c r="D211" s="63">
        <v>0</v>
      </c>
      <c r="E211" s="62">
        <v>0</v>
      </c>
      <c r="F211" s="62">
        <v>0</v>
      </c>
    </row>
    <row r="212" spans="1:6">
      <c r="A212" s="115" t="s">
        <v>345</v>
      </c>
      <c r="B212" s="51">
        <f>SUM(C212:F212)</f>
        <v>134180059.91999996</v>
      </c>
      <c r="C212" s="52">
        <v>110795234.15999995</v>
      </c>
      <c r="D212" s="64">
        <v>0</v>
      </c>
      <c r="E212" s="65">
        <v>12976124.640000001</v>
      </c>
      <c r="F212" s="65">
        <v>10408701.119999999</v>
      </c>
    </row>
    <row r="213" spans="1:6">
      <c r="A213" s="115" t="s">
        <v>346</v>
      </c>
      <c r="B213" s="51">
        <f>SUM(C213:F213)</f>
        <v>134180059.91999996</v>
      </c>
      <c r="C213" s="52">
        <v>110795234.15999995</v>
      </c>
      <c r="D213" s="52">
        <v>0</v>
      </c>
      <c r="E213" s="66">
        <v>12976124.640000001</v>
      </c>
      <c r="F213" s="66">
        <v>10408701.119999999</v>
      </c>
    </row>
    <row r="214" spans="1:6">
      <c r="A214" s="115" t="s">
        <v>347</v>
      </c>
      <c r="B214" s="51"/>
      <c r="C214" s="67">
        <v>0.22924732911235249</v>
      </c>
      <c r="D214" s="67">
        <v>0</v>
      </c>
      <c r="E214" s="68">
        <v>0.96119441777777781</v>
      </c>
      <c r="F214" s="68">
        <v>0.96376862222222215</v>
      </c>
    </row>
    <row r="215" spans="1:6">
      <c r="A215" s="115" t="s">
        <v>12</v>
      </c>
      <c r="B215" s="3"/>
      <c r="C215" s="145">
        <v>7.0000000000000001E-3</v>
      </c>
      <c r="D215" s="145">
        <v>0</v>
      </c>
      <c r="E215" s="140">
        <v>0</v>
      </c>
      <c r="F215" s="140">
        <v>0</v>
      </c>
    </row>
    <row r="216" spans="1:6">
      <c r="A216" s="141" t="s">
        <v>0</v>
      </c>
      <c r="B216" s="3"/>
      <c r="C216" s="146">
        <v>4.8543000000000003E-2</v>
      </c>
      <c r="D216" s="146">
        <v>4.1543000000000004E-2</v>
      </c>
      <c r="E216" s="139">
        <v>4.1543000000000004E-2</v>
      </c>
      <c r="F216" s="139">
        <v>4.1543000000000004E-2</v>
      </c>
    </row>
    <row r="217" spans="1:6">
      <c r="A217" s="115" t="s">
        <v>3</v>
      </c>
      <c r="B217" s="51"/>
      <c r="C217" s="69">
        <v>92</v>
      </c>
      <c r="D217" s="69">
        <v>92</v>
      </c>
      <c r="E217" s="70">
        <v>92</v>
      </c>
      <c r="F217" s="70">
        <v>92</v>
      </c>
    </row>
    <row r="218" spans="1:6" ht="13.5" thickBot="1">
      <c r="A218" s="115" t="s">
        <v>348</v>
      </c>
      <c r="B218" s="58"/>
      <c r="C218" s="59">
        <v>1546097.13</v>
      </c>
      <c r="D218" s="59">
        <v>0</v>
      </c>
      <c r="E218" s="58">
        <v>135874.46</v>
      </c>
      <c r="F218" s="58">
        <v>108990.68</v>
      </c>
    </row>
    <row r="221" spans="1:6" ht="13.5" thickBot="1">
      <c r="A221" s="116" t="s">
        <v>1</v>
      </c>
      <c r="B221" s="134"/>
      <c r="C221" s="149"/>
      <c r="D221" s="149"/>
      <c r="E221" s="149"/>
      <c r="F221" s="149"/>
    </row>
    <row r="222" spans="1:6">
      <c r="A222" s="115"/>
      <c r="B222" s="125" t="s">
        <v>14</v>
      </c>
      <c r="C222" s="123" t="s">
        <v>270</v>
      </c>
      <c r="D222" s="50" t="s">
        <v>97</v>
      </c>
      <c r="E222" s="123" t="s">
        <v>86</v>
      </c>
      <c r="F222" s="123" t="s">
        <v>156</v>
      </c>
    </row>
    <row r="223" spans="1:6">
      <c r="A223" s="115" t="s">
        <v>87</v>
      </c>
      <c r="B223" s="51">
        <f>SUM(C223:F223)</f>
        <v>507600000</v>
      </c>
      <c r="C223" s="51">
        <v>483300000</v>
      </c>
      <c r="D223" s="52">
        <v>0</v>
      </c>
      <c r="E223" s="51">
        <v>13500000</v>
      </c>
      <c r="F223" s="51">
        <v>10800000</v>
      </c>
    </row>
    <row r="224" spans="1:6">
      <c r="A224" s="115" t="s">
        <v>353</v>
      </c>
      <c r="B224" s="51">
        <f>SUM(C224:F224)</f>
        <v>134180059.91999996</v>
      </c>
      <c r="C224" s="51">
        <v>110795234.15999995</v>
      </c>
      <c r="D224" s="52">
        <v>0</v>
      </c>
      <c r="E224" s="51">
        <v>12976124.640000001</v>
      </c>
      <c r="F224" s="51">
        <v>10408701.119999999</v>
      </c>
    </row>
    <row r="225" spans="1:6">
      <c r="A225" s="115" t="s">
        <v>354</v>
      </c>
      <c r="B225" s="51">
        <f>SUM(C225:F225)</f>
        <v>134180059.91999996</v>
      </c>
      <c r="C225" s="51">
        <v>110795234.15999995</v>
      </c>
      <c r="D225" s="52">
        <v>0</v>
      </c>
      <c r="E225" s="51">
        <v>12976124.640000001</v>
      </c>
      <c r="F225" s="51">
        <v>10408701.119999999</v>
      </c>
    </row>
    <row r="226" spans="1:6">
      <c r="A226" s="115" t="s">
        <v>2</v>
      </c>
      <c r="B226" s="51">
        <f>SUM(C226:F226)</f>
        <v>23531204.57</v>
      </c>
      <c r="C226" s="51">
        <v>22404710.73</v>
      </c>
      <c r="D226" s="53">
        <v>0</v>
      </c>
      <c r="E226" s="51">
        <v>625829.91</v>
      </c>
      <c r="F226" s="51">
        <v>500663.93</v>
      </c>
    </row>
    <row r="227" spans="1:6">
      <c r="A227" s="54" t="s">
        <v>6</v>
      </c>
      <c r="B227" s="55">
        <f>SUM(C227:F227)</f>
        <v>0</v>
      </c>
      <c r="C227" s="55">
        <v>0</v>
      </c>
      <c r="D227" s="56">
        <v>0</v>
      </c>
      <c r="E227" s="55">
        <v>0</v>
      </c>
      <c r="F227" s="55">
        <v>0</v>
      </c>
    </row>
    <row r="228" spans="1:6" ht="13.5" thickBot="1">
      <c r="A228" s="57" t="s">
        <v>7</v>
      </c>
      <c r="B228" s="58">
        <f>SUM(C228:F228)</f>
        <v>0</v>
      </c>
      <c r="C228" s="58">
        <v>0</v>
      </c>
      <c r="D228" s="59">
        <v>0</v>
      </c>
      <c r="E228" s="58">
        <v>0</v>
      </c>
      <c r="F228" s="58">
        <v>0</v>
      </c>
    </row>
    <row r="229" spans="1:6">
      <c r="A229" s="115" t="s">
        <v>4</v>
      </c>
      <c r="B229" s="51">
        <f>SUM(C229:F229)</f>
        <v>0</v>
      </c>
      <c r="C229" s="60">
        <v>0</v>
      </c>
      <c r="D229" s="60">
        <v>0</v>
      </c>
      <c r="E229" s="60">
        <v>0</v>
      </c>
      <c r="F229" s="151">
        <v>0</v>
      </c>
    </row>
    <row r="230" spans="1:6">
      <c r="A230" s="115" t="s">
        <v>9</v>
      </c>
      <c r="B230" s="51">
        <f>SUM(C230:F230)</f>
        <v>0</v>
      </c>
      <c r="C230" s="60">
        <v>0</v>
      </c>
      <c r="D230" s="60">
        <v>0</v>
      </c>
      <c r="E230" s="60">
        <v>0</v>
      </c>
      <c r="F230" s="66">
        <v>0</v>
      </c>
    </row>
    <row r="231" spans="1:6">
      <c r="A231" s="115" t="s">
        <v>11</v>
      </c>
      <c r="B231" s="51">
        <f>SUM(C231:F231)</f>
        <v>0</v>
      </c>
      <c r="C231" s="51">
        <v>0</v>
      </c>
      <c r="D231" s="52">
        <v>0</v>
      </c>
      <c r="E231" s="52">
        <v>0</v>
      </c>
      <c r="F231" s="51">
        <v>0</v>
      </c>
    </row>
    <row r="232" spans="1:6" ht="13.5" thickBot="1">
      <c r="A232" s="115" t="s">
        <v>10</v>
      </c>
      <c r="B232" s="51">
        <f>SUM(C232:F232)</f>
        <v>0</v>
      </c>
      <c r="C232" s="58">
        <v>0</v>
      </c>
      <c r="D232" s="59">
        <v>0</v>
      </c>
      <c r="E232" s="59">
        <v>0</v>
      </c>
      <c r="F232" s="66">
        <v>0</v>
      </c>
    </row>
    <row r="233" spans="1:6" ht="13.5" thickBot="1">
      <c r="A233" s="61" t="s">
        <v>8</v>
      </c>
      <c r="B233" s="62">
        <f>SUM(C233:F233)</f>
        <v>0</v>
      </c>
      <c r="C233" s="62">
        <v>0</v>
      </c>
      <c r="D233" s="63">
        <v>0</v>
      </c>
      <c r="E233" s="62">
        <v>0</v>
      </c>
      <c r="F233" s="62">
        <v>0</v>
      </c>
    </row>
    <row r="234" spans="1:6">
      <c r="A234" s="115" t="s">
        <v>355</v>
      </c>
      <c r="B234" s="51">
        <f>SUM(C234:F234)</f>
        <v>110648855.34999995</v>
      </c>
      <c r="C234" s="52">
        <v>88390523.429999948</v>
      </c>
      <c r="D234" s="64">
        <v>0</v>
      </c>
      <c r="E234" s="65">
        <v>12350294.73</v>
      </c>
      <c r="F234" s="65">
        <v>9908037.1899999995</v>
      </c>
    </row>
    <row r="235" spans="1:6">
      <c r="A235" s="115" t="s">
        <v>356</v>
      </c>
      <c r="B235" s="51">
        <f>SUM(C235:F235)</f>
        <v>110648855.34999995</v>
      </c>
      <c r="C235" s="52">
        <v>88390523.429999948</v>
      </c>
      <c r="D235" s="52">
        <v>0</v>
      </c>
      <c r="E235" s="66">
        <v>12350294.73</v>
      </c>
      <c r="F235" s="66">
        <v>9908037.1899999995</v>
      </c>
    </row>
    <row r="236" spans="1:6">
      <c r="A236" s="115" t="s">
        <v>357</v>
      </c>
      <c r="B236" s="51"/>
      <c r="C236" s="67">
        <v>0.18288955810055854</v>
      </c>
      <c r="D236" s="67">
        <v>0</v>
      </c>
      <c r="E236" s="68">
        <v>0.91483664666666675</v>
      </c>
      <c r="F236" s="68">
        <v>0.91741085092592589</v>
      </c>
    </row>
    <row r="237" spans="1:6">
      <c r="A237" s="115" t="s">
        <v>12</v>
      </c>
      <c r="B237" s="3"/>
      <c r="C237" s="145">
        <v>7.0000000000000001E-3</v>
      </c>
      <c r="D237" s="145">
        <v>0</v>
      </c>
      <c r="E237" s="140">
        <v>0</v>
      </c>
      <c r="F237" s="140">
        <v>0</v>
      </c>
    </row>
    <row r="238" spans="1:6">
      <c r="A238" s="141" t="s">
        <v>0</v>
      </c>
      <c r="B238" s="3"/>
      <c r="C238" s="146">
        <v>5.0880000000000002E-2</v>
      </c>
      <c r="D238" s="146">
        <v>4.3880000000000002E-2</v>
      </c>
      <c r="E238" s="139">
        <v>4.3880000000000002E-2</v>
      </c>
      <c r="F238" s="139">
        <v>4.3880000000000002E-2</v>
      </c>
    </row>
    <row r="239" spans="1:6">
      <c r="A239" s="115" t="s">
        <v>3</v>
      </c>
      <c r="B239" s="51"/>
      <c r="C239" s="69">
        <v>92</v>
      </c>
      <c r="D239" s="69">
        <v>92</v>
      </c>
      <c r="E239" s="70">
        <v>92</v>
      </c>
      <c r="F239" s="70">
        <v>92</v>
      </c>
    </row>
    <row r="240" spans="1:6" ht="13.5" thickBot="1">
      <c r="A240" s="115" t="s">
        <v>358</v>
      </c>
      <c r="B240" s="58"/>
      <c r="C240" s="59">
        <v>1420898.79</v>
      </c>
      <c r="D240" s="59">
        <v>0</v>
      </c>
      <c r="E240" s="58">
        <v>143518.07</v>
      </c>
      <c r="F240" s="58">
        <v>115121.95</v>
      </c>
    </row>
    <row r="243" spans="1:6" ht="13.5" thickBot="1">
      <c r="A243" s="116" t="s">
        <v>1</v>
      </c>
      <c r="B243" s="134"/>
      <c r="C243" s="149"/>
      <c r="D243" s="149"/>
      <c r="E243" s="149"/>
      <c r="F243" s="149"/>
    </row>
    <row r="244" spans="1:6">
      <c r="A244" s="115"/>
      <c r="B244" s="125" t="s">
        <v>14</v>
      </c>
      <c r="C244" s="123" t="s">
        <v>270</v>
      </c>
      <c r="D244" s="50" t="s">
        <v>97</v>
      </c>
      <c r="E244" s="123" t="s">
        <v>86</v>
      </c>
      <c r="F244" s="123" t="s">
        <v>156</v>
      </c>
    </row>
    <row r="245" spans="1:6">
      <c r="A245" s="115" t="s">
        <v>87</v>
      </c>
      <c r="B245" s="51">
        <f>SUM(C245:F245)</f>
        <v>507600000</v>
      </c>
      <c r="C245" s="51">
        <v>483300000</v>
      </c>
      <c r="D245" s="52">
        <v>0</v>
      </c>
      <c r="E245" s="51">
        <v>13500000</v>
      </c>
      <c r="F245" s="51">
        <v>10800000</v>
      </c>
    </row>
    <row r="246" spans="1:6">
      <c r="A246" s="115" t="s">
        <v>359</v>
      </c>
      <c r="B246" s="51">
        <f>SUM(C246:F246)</f>
        <v>110648855.34999995</v>
      </c>
      <c r="C246" s="51">
        <v>88390523.429999948</v>
      </c>
      <c r="D246" s="52">
        <v>0</v>
      </c>
      <c r="E246" s="51">
        <v>12350294.73</v>
      </c>
      <c r="F246" s="51">
        <v>9908037.1899999995</v>
      </c>
    </row>
    <row r="247" spans="1:6">
      <c r="A247" s="115" t="s">
        <v>360</v>
      </c>
      <c r="B247" s="51">
        <f>SUM(C247:F247)</f>
        <v>110648855.34999995</v>
      </c>
      <c r="C247" s="51">
        <v>88390523.429999948</v>
      </c>
      <c r="D247" s="52">
        <v>0</v>
      </c>
      <c r="E247" s="51">
        <v>12350294.73</v>
      </c>
      <c r="F247" s="51">
        <v>9908037.1899999995</v>
      </c>
    </row>
    <row r="248" spans="1:6">
      <c r="A248" s="115" t="s">
        <v>2</v>
      </c>
      <c r="B248" s="51">
        <f>SUM(C248:F248)</f>
        <v>40352570.850000009</v>
      </c>
      <c r="C248" s="51">
        <v>38420798.840000004</v>
      </c>
      <c r="D248" s="53">
        <v>0</v>
      </c>
      <c r="E248" s="51">
        <v>1073206.67</v>
      </c>
      <c r="F248" s="51">
        <v>858565.34</v>
      </c>
    </row>
    <row r="249" spans="1:6">
      <c r="A249" s="54" t="s">
        <v>6</v>
      </c>
      <c r="B249" s="55">
        <f>SUM(C249:F249)</f>
        <v>0</v>
      </c>
      <c r="C249" s="55">
        <v>0</v>
      </c>
      <c r="D249" s="56">
        <v>0</v>
      </c>
      <c r="E249" s="55">
        <v>0</v>
      </c>
      <c r="F249" s="55">
        <v>0</v>
      </c>
    </row>
    <row r="250" spans="1:6" ht="13.5" thickBot="1">
      <c r="A250" s="57" t="s">
        <v>7</v>
      </c>
      <c r="B250" s="58">
        <f>SUM(C250:F250)</f>
        <v>0</v>
      </c>
      <c r="C250" s="58">
        <v>0</v>
      </c>
      <c r="D250" s="59">
        <v>0</v>
      </c>
      <c r="E250" s="58">
        <v>0</v>
      </c>
      <c r="F250" s="58">
        <v>0</v>
      </c>
    </row>
    <row r="251" spans="1:6">
      <c r="A251" s="115" t="s">
        <v>4</v>
      </c>
      <c r="B251" s="51">
        <f>SUM(C251:F251)</f>
        <v>0</v>
      </c>
      <c r="C251" s="60">
        <v>0</v>
      </c>
      <c r="D251" s="60">
        <v>0</v>
      </c>
      <c r="E251" s="60">
        <v>0</v>
      </c>
      <c r="F251" s="151">
        <v>0</v>
      </c>
    </row>
    <row r="252" spans="1:6">
      <c r="A252" s="115" t="s">
        <v>9</v>
      </c>
      <c r="B252" s="51">
        <f>SUM(C252:F252)</f>
        <v>0</v>
      </c>
      <c r="C252" s="60">
        <v>0</v>
      </c>
      <c r="D252" s="60">
        <v>0</v>
      </c>
      <c r="E252" s="60">
        <v>0</v>
      </c>
      <c r="F252" s="66">
        <v>0</v>
      </c>
    </row>
    <row r="253" spans="1:6">
      <c r="A253" s="115" t="s">
        <v>11</v>
      </c>
      <c r="B253" s="51">
        <f>SUM(C253:F253)</f>
        <v>0</v>
      </c>
      <c r="C253" s="51">
        <v>0</v>
      </c>
      <c r="D253" s="52">
        <v>0</v>
      </c>
      <c r="E253" s="52">
        <v>0</v>
      </c>
      <c r="F253" s="51">
        <v>0</v>
      </c>
    </row>
    <row r="254" spans="1:6" ht="13.5" thickBot="1">
      <c r="A254" s="115" t="s">
        <v>10</v>
      </c>
      <c r="B254" s="51">
        <f>SUM(C254:F254)</f>
        <v>0</v>
      </c>
      <c r="C254" s="58">
        <v>0</v>
      </c>
      <c r="D254" s="59">
        <v>0</v>
      </c>
      <c r="E254" s="59">
        <v>0</v>
      </c>
      <c r="F254" s="66">
        <v>0</v>
      </c>
    </row>
    <row r="255" spans="1:6" ht="13.5" thickBot="1">
      <c r="A255" s="61" t="s">
        <v>8</v>
      </c>
      <c r="B255" s="62">
        <f>SUM(C255:F255)</f>
        <v>0</v>
      </c>
      <c r="C255" s="62">
        <v>0</v>
      </c>
      <c r="D255" s="63">
        <v>0</v>
      </c>
      <c r="E255" s="62">
        <v>0</v>
      </c>
      <c r="F255" s="62">
        <v>0</v>
      </c>
    </row>
    <row r="256" spans="1:6">
      <c r="A256" s="115" t="s">
        <v>361</v>
      </c>
      <c r="B256" s="51">
        <f>SUM(C256:F256)</f>
        <v>70296284.49999994</v>
      </c>
      <c r="C256" s="52">
        <v>49969724.589999944</v>
      </c>
      <c r="D256" s="64">
        <v>0</v>
      </c>
      <c r="E256" s="65">
        <v>11277088.060000001</v>
      </c>
      <c r="F256" s="65">
        <v>9049471.8499999996</v>
      </c>
    </row>
    <row r="257" spans="1:6">
      <c r="A257" s="115" t="s">
        <v>362</v>
      </c>
      <c r="B257" s="51">
        <f>SUM(C257:F257)</f>
        <v>70296284.49999994</v>
      </c>
      <c r="C257" s="52">
        <v>49969724.589999944</v>
      </c>
      <c r="D257" s="52">
        <v>0</v>
      </c>
      <c r="E257" s="66">
        <v>11277088.060000001</v>
      </c>
      <c r="F257" s="66">
        <v>9049471.8499999996</v>
      </c>
    </row>
    <row r="258" spans="1:6">
      <c r="A258" s="115" t="s">
        <v>363</v>
      </c>
      <c r="B258" s="51"/>
      <c r="C258" s="67">
        <v>0.10339276761845632</v>
      </c>
      <c r="D258" s="67">
        <v>0</v>
      </c>
      <c r="E258" s="68">
        <v>0.83533985629629637</v>
      </c>
      <c r="F258" s="68">
        <v>0.83791406018518511</v>
      </c>
    </row>
    <row r="259" spans="1:6">
      <c r="A259" s="115" t="s">
        <v>12</v>
      </c>
      <c r="B259" s="3"/>
      <c r="C259" s="145">
        <v>7.0000000000000001E-3</v>
      </c>
      <c r="D259" s="145">
        <v>0</v>
      </c>
      <c r="E259" s="140">
        <v>0</v>
      </c>
      <c r="F259" s="140">
        <v>0</v>
      </c>
    </row>
    <row r="260" spans="1:6">
      <c r="A260" s="141" t="s">
        <v>0</v>
      </c>
      <c r="B260" s="3"/>
      <c r="C260" s="146">
        <v>5.0380000000000001E-2</v>
      </c>
      <c r="D260" s="146">
        <v>4.3380000000000002E-2</v>
      </c>
      <c r="E260" s="139">
        <v>4.3380000000000002E-2</v>
      </c>
      <c r="F260" s="139">
        <v>4.3380000000000002E-2</v>
      </c>
    </row>
    <row r="261" spans="1:6">
      <c r="A261" s="115" t="s">
        <v>3</v>
      </c>
      <c r="B261" s="51"/>
      <c r="C261" s="69">
        <v>90</v>
      </c>
      <c r="D261" s="69">
        <v>90</v>
      </c>
      <c r="E261" s="70">
        <v>90</v>
      </c>
      <c r="F261" s="70">
        <v>90</v>
      </c>
    </row>
    <row r="262" spans="1:6" ht="13.5" thickBot="1">
      <c r="A262" s="115" t="s">
        <v>364</v>
      </c>
      <c r="B262" s="58"/>
      <c r="C262" s="59">
        <v>1098028.25</v>
      </c>
      <c r="D262" s="59">
        <v>0</v>
      </c>
      <c r="E262" s="58">
        <v>132104.17000000001</v>
      </c>
      <c r="F262" s="58">
        <v>105980.71</v>
      </c>
    </row>
    <row r="265" spans="1:6" ht="13.5" thickBot="1">
      <c r="A265" s="116" t="s">
        <v>1</v>
      </c>
      <c r="B265" s="134"/>
      <c r="C265" s="149"/>
      <c r="D265" s="149"/>
      <c r="E265" s="149"/>
      <c r="F265" s="149"/>
    </row>
    <row r="266" spans="1:6">
      <c r="A266" s="115"/>
      <c r="B266" s="125" t="s">
        <v>14</v>
      </c>
      <c r="C266" s="123" t="s">
        <v>270</v>
      </c>
      <c r="D266" s="50" t="s">
        <v>97</v>
      </c>
      <c r="E266" s="123" t="s">
        <v>86</v>
      </c>
      <c r="F266" s="123" t="s">
        <v>156</v>
      </c>
    </row>
    <row r="267" spans="1:6">
      <c r="A267" s="115" t="s">
        <v>87</v>
      </c>
      <c r="B267" s="51">
        <f>SUM(C267:F267)</f>
        <v>507600000</v>
      </c>
      <c r="C267" s="51">
        <v>483300000</v>
      </c>
      <c r="D267" s="52">
        <v>0</v>
      </c>
      <c r="E267" s="51">
        <v>13500000</v>
      </c>
      <c r="F267" s="51">
        <v>10800000</v>
      </c>
    </row>
    <row r="268" spans="1:6">
      <c r="A268" s="115" t="s">
        <v>365</v>
      </c>
      <c r="B268" s="51">
        <f>SUM(C268:F268)</f>
        <v>70296284.49999994</v>
      </c>
      <c r="C268" s="51">
        <v>49969724.589999944</v>
      </c>
      <c r="D268" s="52">
        <v>0</v>
      </c>
      <c r="E268" s="51">
        <v>11277088.060000001</v>
      </c>
      <c r="F268" s="51">
        <v>9049471.8499999996</v>
      </c>
    </row>
    <row r="269" spans="1:6">
      <c r="A269" s="115" t="s">
        <v>366</v>
      </c>
      <c r="B269" s="51">
        <f>SUM(C269:F269)</f>
        <v>70296284.49999994</v>
      </c>
      <c r="C269" s="51">
        <v>49969724.589999944</v>
      </c>
      <c r="D269" s="52">
        <v>0</v>
      </c>
      <c r="E269" s="51">
        <v>11277088.060000001</v>
      </c>
      <c r="F269" s="51">
        <v>9049471.8499999996</v>
      </c>
    </row>
    <row r="270" spans="1:6">
      <c r="A270" s="115" t="s">
        <v>2</v>
      </c>
      <c r="B270" s="51">
        <f>SUM(C270:F270)</f>
        <v>15948150.439999999</v>
      </c>
      <c r="C270" s="51">
        <v>15184675.15</v>
      </c>
      <c r="D270" s="53">
        <v>0</v>
      </c>
      <c r="E270" s="51">
        <v>424152.94</v>
      </c>
      <c r="F270" s="51">
        <v>339322.35</v>
      </c>
    </row>
    <row r="271" spans="1:6">
      <c r="A271" s="54" t="s">
        <v>6</v>
      </c>
      <c r="B271" s="55">
        <f>SUM(C271:F271)</f>
        <v>0</v>
      </c>
      <c r="C271" s="55">
        <v>0</v>
      </c>
      <c r="D271" s="56">
        <v>0</v>
      </c>
      <c r="E271" s="55">
        <v>0</v>
      </c>
      <c r="F271" s="55">
        <v>0</v>
      </c>
    </row>
    <row r="272" spans="1:6" ht="13.5" thickBot="1">
      <c r="A272" s="57" t="s">
        <v>7</v>
      </c>
      <c r="B272" s="58">
        <f>SUM(C272:F272)</f>
        <v>0</v>
      </c>
      <c r="C272" s="58">
        <v>0</v>
      </c>
      <c r="D272" s="59">
        <v>0</v>
      </c>
      <c r="E272" s="58">
        <v>0</v>
      </c>
      <c r="F272" s="58">
        <v>0</v>
      </c>
    </row>
    <row r="273" spans="1:6">
      <c r="A273" s="115" t="s">
        <v>4</v>
      </c>
      <c r="B273" s="51">
        <f>SUM(C273:F273)</f>
        <v>0</v>
      </c>
      <c r="C273" s="60">
        <v>0</v>
      </c>
      <c r="D273" s="60">
        <v>0</v>
      </c>
      <c r="E273" s="60">
        <v>0</v>
      </c>
      <c r="F273" s="151">
        <v>0</v>
      </c>
    </row>
    <row r="274" spans="1:6">
      <c r="A274" s="115" t="s">
        <v>9</v>
      </c>
      <c r="B274" s="51">
        <f>SUM(C274:F274)</f>
        <v>0</v>
      </c>
      <c r="C274" s="60">
        <v>0</v>
      </c>
      <c r="D274" s="60">
        <v>0</v>
      </c>
      <c r="E274" s="60">
        <v>0</v>
      </c>
      <c r="F274" s="66">
        <v>0</v>
      </c>
    </row>
    <row r="275" spans="1:6">
      <c r="A275" s="115" t="s">
        <v>11</v>
      </c>
      <c r="B275" s="51">
        <f>SUM(C275:F275)</f>
        <v>0</v>
      </c>
      <c r="C275" s="51">
        <v>0</v>
      </c>
      <c r="D275" s="52">
        <v>0</v>
      </c>
      <c r="E275" s="52">
        <v>0</v>
      </c>
      <c r="F275" s="51">
        <v>0</v>
      </c>
    </row>
    <row r="276" spans="1:6" ht="13.5" thickBot="1">
      <c r="A276" s="115" t="s">
        <v>10</v>
      </c>
      <c r="B276" s="51">
        <f>SUM(C276:F276)</f>
        <v>0</v>
      </c>
      <c r="C276" s="58">
        <v>0</v>
      </c>
      <c r="D276" s="59">
        <v>0</v>
      </c>
      <c r="E276" s="59">
        <v>0</v>
      </c>
      <c r="F276" s="66">
        <v>0</v>
      </c>
    </row>
    <row r="277" spans="1:6" ht="13.5" thickBot="1">
      <c r="A277" s="61" t="s">
        <v>8</v>
      </c>
      <c r="B277" s="62">
        <f>SUM(C277:F277)</f>
        <v>0</v>
      </c>
      <c r="C277" s="62">
        <v>0</v>
      </c>
      <c r="D277" s="63">
        <v>0</v>
      </c>
      <c r="E277" s="62">
        <v>0</v>
      </c>
      <c r="F277" s="62">
        <v>0</v>
      </c>
    </row>
    <row r="278" spans="1:6">
      <c r="A278" s="115" t="s">
        <v>367</v>
      </c>
      <c r="B278" s="51">
        <f>SUM(C278:F278)</f>
        <v>54348134.059999943</v>
      </c>
      <c r="C278" s="52">
        <v>34785049.439999945</v>
      </c>
      <c r="D278" s="64">
        <v>0</v>
      </c>
      <c r="E278" s="65">
        <v>10852935.120000001</v>
      </c>
      <c r="F278" s="65">
        <v>8710149.5</v>
      </c>
    </row>
    <row r="279" spans="1:6">
      <c r="A279" s="115" t="s">
        <v>368</v>
      </c>
      <c r="B279" s="51">
        <f>SUM(C279:F279)</f>
        <v>54348134.059999943</v>
      </c>
      <c r="C279" s="52">
        <v>34785049.439999945</v>
      </c>
      <c r="D279" s="52">
        <v>0</v>
      </c>
      <c r="E279" s="66">
        <v>10852935.120000001</v>
      </c>
      <c r="F279" s="66">
        <v>8710149.5</v>
      </c>
    </row>
    <row r="280" spans="1:6">
      <c r="A280" s="115" t="s">
        <v>369</v>
      </c>
      <c r="B280" s="51"/>
      <c r="C280" s="67">
        <v>7.1974031533209068E-2</v>
      </c>
      <c r="D280" s="67">
        <v>0</v>
      </c>
      <c r="E280" s="68">
        <v>0.80392112000000004</v>
      </c>
      <c r="F280" s="68">
        <v>0.80649532407407409</v>
      </c>
    </row>
    <row r="281" spans="1:6">
      <c r="A281" s="115" t="s">
        <v>12</v>
      </c>
      <c r="B281" s="3"/>
      <c r="C281" s="145">
        <v>7.0000000000000001E-3</v>
      </c>
      <c r="D281" s="145">
        <v>0</v>
      </c>
      <c r="E281" s="140">
        <v>0</v>
      </c>
      <c r="F281" s="140">
        <v>0</v>
      </c>
    </row>
    <row r="282" spans="1:6">
      <c r="A282" s="141" t="s">
        <v>0</v>
      </c>
      <c r="B282" s="3"/>
      <c r="C282" s="146">
        <v>5.0541999999999997E-2</v>
      </c>
      <c r="D282" s="146">
        <v>4.3541999999999997E-2</v>
      </c>
      <c r="E282" s="139">
        <v>4.3541999999999997E-2</v>
      </c>
      <c r="F282" s="139">
        <v>4.3541999999999997E-2</v>
      </c>
    </row>
    <row r="283" spans="1:6">
      <c r="A283" s="115" t="s">
        <v>3</v>
      </c>
      <c r="B283" s="51"/>
      <c r="C283" s="69">
        <v>92</v>
      </c>
      <c r="D283" s="69">
        <v>92</v>
      </c>
      <c r="E283" s="70">
        <v>92</v>
      </c>
      <c r="F283" s="70">
        <v>92</v>
      </c>
    </row>
    <row r="284" spans="1:6" ht="13.5" thickBot="1">
      <c r="A284" s="115" t="s">
        <v>370</v>
      </c>
      <c r="B284" s="58"/>
      <c r="C284" s="59">
        <v>636581.98</v>
      </c>
      <c r="D284" s="59">
        <v>0</v>
      </c>
      <c r="E284" s="58">
        <v>123765.7</v>
      </c>
      <c r="F284" s="58">
        <v>99317.68</v>
      </c>
    </row>
  </sheetData>
  <pageMargins left="0.7" right="0.7" top="0.75" bottom="0.75" header="0.3" footer="0.3"/>
  <pageSetup paperSize="9" orientation="portrait" r:id="rId1"/>
  <headerFooter>
    <oddHeader>&amp;L&amp;"Calibri"&amp;10&amp;K000000 General Business&amp;1#_x000D_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D31" sqref="D31"/>
    </sheetView>
  </sheetViews>
  <sheetFormatPr defaultRowHeight="12"/>
  <cols>
    <col min="1" max="1" width="9.140625" style="18"/>
    <col min="2" max="2" width="18.140625" style="17" customWidth="1"/>
    <col min="3" max="4" width="13.7109375" style="17" customWidth="1"/>
    <col min="5" max="6" width="9.140625" style="18"/>
    <col min="7" max="7" width="11.140625" style="18" bestFit="1" customWidth="1"/>
    <col min="8" max="257" width="9.140625" style="18"/>
    <col min="258" max="260" width="13.7109375" style="18" customWidth="1"/>
    <col min="261" max="262" width="9.140625" style="18"/>
    <col min="263" max="263" width="11.140625" style="18" bestFit="1" customWidth="1"/>
    <col min="264" max="513" width="9.140625" style="18"/>
    <col min="514" max="516" width="13.7109375" style="18" customWidth="1"/>
    <col min="517" max="518" width="9.140625" style="18"/>
    <col min="519" max="519" width="11.140625" style="18" bestFit="1" customWidth="1"/>
    <col min="520" max="769" width="9.140625" style="18"/>
    <col min="770" max="772" width="13.7109375" style="18" customWidth="1"/>
    <col min="773" max="774" width="9.140625" style="18"/>
    <col min="775" max="775" width="11.140625" style="18" bestFit="1" customWidth="1"/>
    <col min="776" max="1025" width="9.140625" style="18"/>
    <col min="1026" max="1028" width="13.7109375" style="18" customWidth="1"/>
    <col min="1029" max="1030" width="9.140625" style="18"/>
    <col min="1031" max="1031" width="11.140625" style="18" bestFit="1" customWidth="1"/>
    <col min="1032" max="1281" width="9.140625" style="18"/>
    <col min="1282" max="1284" width="13.7109375" style="18" customWidth="1"/>
    <col min="1285" max="1286" width="9.140625" style="18"/>
    <col min="1287" max="1287" width="11.140625" style="18" bestFit="1" customWidth="1"/>
    <col min="1288" max="1537" width="9.140625" style="18"/>
    <col min="1538" max="1540" width="13.7109375" style="18" customWidth="1"/>
    <col min="1541" max="1542" width="9.140625" style="18"/>
    <col min="1543" max="1543" width="11.140625" style="18" bestFit="1" customWidth="1"/>
    <col min="1544" max="1793" width="9.140625" style="18"/>
    <col min="1794" max="1796" width="13.7109375" style="18" customWidth="1"/>
    <col min="1797" max="1798" width="9.140625" style="18"/>
    <col min="1799" max="1799" width="11.140625" style="18" bestFit="1" customWidth="1"/>
    <col min="1800" max="2049" width="9.140625" style="18"/>
    <col min="2050" max="2052" width="13.7109375" style="18" customWidth="1"/>
    <col min="2053" max="2054" width="9.140625" style="18"/>
    <col min="2055" max="2055" width="11.140625" style="18" bestFit="1" customWidth="1"/>
    <col min="2056" max="2305" width="9.140625" style="18"/>
    <col min="2306" max="2308" width="13.7109375" style="18" customWidth="1"/>
    <col min="2309" max="2310" width="9.140625" style="18"/>
    <col min="2311" max="2311" width="11.140625" style="18" bestFit="1" customWidth="1"/>
    <col min="2312" max="2561" width="9.140625" style="18"/>
    <col min="2562" max="2564" width="13.7109375" style="18" customWidth="1"/>
    <col min="2565" max="2566" width="9.140625" style="18"/>
    <col min="2567" max="2567" width="11.140625" style="18" bestFit="1" customWidth="1"/>
    <col min="2568" max="2817" width="9.140625" style="18"/>
    <col min="2818" max="2820" width="13.7109375" style="18" customWidth="1"/>
    <col min="2821" max="2822" width="9.140625" style="18"/>
    <col min="2823" max="2823" width="11.140625" style="18" bestFit="1" customWidth="1"/>
    <col min="2824" max="3073" width="9.140625" style="18"/>
    <col min="3074" max="3076" width="13.7109375" style="18" customWidth="1"/>
    <col min="3077" max="3078" width="9.140625" style="18"/>
    <col min="3079" max="3079" width="11.140625" style="18" bestFit="1" customWidth="1"/>
    <col min="3080" max="3329" width="9.140625" style="18"/>
    <col min="3330" max="3332" width="13.7109375" style="18" customWidth="1"/>
    <col min="3333" max="3334" width="9.140625" style="18"/>
    <col min="3335" max="3335" width="11.140625" style="18" bestFit="1" customWidth="1"/>
    <col min="3336" max="3585" width="9.140625" style="18"/>
    <col min="3586" max="3588" width="13.7109375" style="18" customWidth="1"/>
    <col min="3589" max="3590" width="9.140625" style="18"/>
    <col min="3591" max="3591" width="11.140625" style="18" bestFit="1" customWidth="1"/>
    <col min="3592" max="3841" width="9.140625" style="18"/>
    <col min="3842" max="3844" width="13.7109375" style="18" customWidth="1"/>
    <col min="3845" max="3846" width="9.140625" style="18"/>
    <col min="3847" max="3847" width="11.140625" style="18" bestFit="1" customWidth="1"/>
    <col min="3848" max="4097" width="9.140625" style="18"/>
    <col min="4098" max="4100" width="13.7109375" style="18" customWidth="1"/>
    <col min="4101" max="4102" width="9.140625" style="18"/>
    <col min="4103" max="4103" width="11.140625" style="18" bestFit="1" customWidth="1"/>
    <col min="4104" max="4353" width="9.140625" style="18"/>
    <col min="4354" max="4356" width="13.7109375" style="18" customWidth="1"/>
    <col min="4357" max="4358" width="9.140625" style="18"/>
    <col min="4359" max="4359" width="11.140625" style="18" bestFit="1" customWidth="1"/>
    <col min="4360" max="4609" width="9.140625" style="18"/>
    <col min="4610" max="4612" width="13.7109375" style="18" customWidth="1"/>
    <col min="4613" max="4614" width="9.140625" style="18"/>
    <col min="4615" max="4615" width="11.140625" style="18" bestFit="1" customWidth="1"/>
    <col min="4616" max="4865" width="9.140625" style="18"/>
    <col min="4866" max="4868" width="13.7109375" style="18" customWidth="1"/>
    <col min="4869" max="4870" width="9.140625" style="18"/>
    <col min="4871" max="4871" width="11.140625" style="18" bestFit="1" customWidth="1"/>
    <col min="4872" max="5121" width="9.140625" style="18"/>
    <col min="5122" max="5124" width="13.7109375" style="18" customWidth="1"/>
    <col min="5125" max="5126" width="9.140625" style="18"/>
    <col min="5127" max="5127" width="11.140625" style="18" bestFit="1" customWidth="1"/>
    <col min="5128" max="5377" width="9.140625" style="18"/>
    <col min="5378" max="5380" width="13.7109375" style="18" customWidth="1"/>
    <col min="5381" max="5382" width="9.140625" style="18"/>
    <col min="5383" max="5383" width="11.140625" style="18" bestFit="1" customWidth="1"/>
    <col min="5384" max="5633" width="9.140625" style="18"/>
    <col min="5634" max="5636" width="13.7109375" style="18" customWidth="1"/>
    <col min="5637" max="5638" width="9.140625" style="18"/>
    <col min="5639" max="5639" width="11.140625" style="18" bestFit="1" customWidth="1"/>
    <col min="5640" max="5889" width="9.140625" style="18"/>
    <col min="5890" max="5892" width="13.7109375" style="18" customWidth="1"/>
    <col min="5893" max="5894" width="9.140625" style="18"/>
    <col min="5895" max="5895" width="11.140625" style="18" bestFit="1" customWidth="1"/>
    <col min="5896" max="6145" width="9.140625" style="18"/>
    <col min="6146" max="6148" width="13.7109375" style="18" customWidth="1"/>
    <col min="6149" max="6150" width="9.140625" style="18"/>
    <col min="6151" max="6151" width="11.140625" style="18" bestFit="1" customWidth="1"/>
    <col min="6152" max="6401" width="9.140625" style="18"/>
    <col min="6402" max="6404" width="13.7109375" style="18" customWidth="1"/>
    <col min="6405" max="6406" width="9.140625" style="18"/>
    <col min="6407" max="6407" width="11.140625" style="18" bestFit="1" customWidth="1"/>
    <col min="6408" max="6657" width="9.140625" style="18"/>
    <col min="6658" max="6660" width="13.7109375" style="18" customWidth="1"/>
    <col min="6661" max="6662" width="9.140625" style="18"/>
    <col min="6663" max="6663" width="11.140625" style="18" bestFit="1" customWidth="1"/>
    <col min="6664" max="6913" width="9.140625" style="18"/>
    <col min="6914" max="6916" width="13.7109375" style="18" customWidth="1"/>
    <col min="6917" max="6918" width="9.140625" style="18"/>
    <col min="6919" max="6919" width="11.140625" style="18" bestFit="1" customWidth="1"/>
    <col min="6920" max="7169" width="9.140625" style="18"/>
    <col min="7170" max="7172" width="13.7109375" style="18" customWidth="1"/>
    <col min="7173" max="7174" width="9.140625" style="18"/>
    <col min="7175" max="7175" width="11.140625" style="18" bestFit="1" customWidth="1"/>
    <col min="7176" max="7425" width="9.140625" style="18"/>
    <col min="7426" max="7428" width="13.7109375" style="18" customWidth="1"/>
    <col min="7429" max="7430" width="9.140625" style="18"/>
    <col min="7431" max="7431" width="11.140625" style="18" bestFit="1" customWidth="1"/>
    <col min="7432" max="7681" width="9.140625" style="18"/>
    <col min="7682" max="7684" width="13.7109375" style="18" customWidth="1"/>
    <col min="7685" max="7686" width="9.140625" style="18"/>
    <col min="7687" max="7687" width="11.140625" style="18" bestFit="1" customWidth="1"/>
    <col min="7688" max="7937" width="9.140625" style="18"/>
    <col min="7938" max="7940" width="13.7109375" style="18" customWidth="1"/>
    <col min="7941" max="7942" width="9.140625" style="18"/>
    <col min="7943" max="7943" width="11.140625" style="18" bestFit="1" customWidth="1"/>
    <col min="7944" max="8193" width="9.140625" style="18"/>
    <col min="8194" max="8196" width="13.7109375" style="18" customWidth="1"/>
    <col min="8197" max="8198" width="9.140625" style="18"/>
    <col min="8199" max="8199" width="11.140625" style="18" bestFit="1" customWidth="1"/>
    <col min="8200" max="8449" width="9.140625" style="18"/>
    <col min="8450" max="8452" width="13.7109375" style="18" customWidth="1"/>
    <col min="8453" max="8454" width="9.140625" style="18"/>
    <col min="8455" max="8455" width="11.140625" style="18" bestFit="1" customWidth="1"/>
    <col min="8456" max="8705" width="9.140625" style="18"/>
    <col min="8706" max="8708" width="13.7109375" style="18" customWidth="1"/>
    <col min="8709" max="8710" width="9.140625" style="18"/>
    <col min="8711" max="8711" width="11.140625" style="18" bestFit="1" customWidth="1"/>
    <col min="8712" max="8961" width="9.140625" style="18"/>
    <col min="8962" max="8964" width="13.7109375" style="18" customWidth="1"/>
    <col min="8965" max="8966" width="9.140625" style="18"/>
    <col min="8967" max="8967" width="11.140625" style="18" bestFit="1" customWidth="1"/>
    <col min="8968" max="9217" width="9.140625" style="18"/>
    <col min="9218" max="9220" width="13.7109375" style="18" customWidth="1"/>
    <col min="9221" max="9222" width="9.140625" style="18"/>
    <col min="9223" max="9223" width="11.140625" style="18" bestFit="1" customWidth="1"/>
    <col min="9224" max="9473" width="9.140625" style="18"/>
    <col min="9474" max="9476" width="13.7109375" style="18" customWidth="1"/>
    <col min="9477" max="9478" width="9.140625" style="18"/>
    <col min="9479" max="9479" width="11.140625" style="18" bestFit="1" customWidth="1"/>
    <col min="9480" max="9729" width="9.140625" style="18"/>
    <col min="9730" max="9732" width="13.7109375" style="18" customWidth="1"/>
    <col min="9733" max="9734" width="9.140625" style="18"/>
    <col min="9735" max="9735" width="11.140625" style="18" bestFit="1" customWidth="1"/>
    <col min="9736" max="9985" width="9.140625" style="18"/>
    <col min="9986" max="9988" width="13.7109375" style="18" customWidth="1"/>
    <col min="9989" max="9990" width="9.140625" style="18"/>
    <col min="9991" max="9991" width="11.140625" style="18" bestFit="1" customWidth="1"/>
    <col min="9992" max="10241" width="9.140625" style="18"/>
    <col min="10242" max="10244" width="13.7109375" style="18" customWidth="1"/>
    <col min="10245" max="10246" width="9.140625" style="18"/>
    <col min="10247" max="10247" width="11.140625" style="18" bestFit="1" customWidth="1"/>
    <col min="10248" max="10497" width="9.140625" style="18"/>
    <col min="10498" max="10500" width="13.7109375" style="18" customWidth="1"/>
    <col min="10501" max="10502" width="9.140625" style="18"/>
    <col min="10503" max="10503" width="11.140625" style="18" bestFit="1" customWidth="1"/>
    <col min="10504" max="10753" width="9.140625" style="18"/>
    <col min="10754" max="10756" width="13.7109375" style="18" customWidth="1"/>
    <col min="10757" max="10758" width="9.140625" style="18"/>
    <col min="10759" max="10759" width="11.140625" style="18" bestFit="1" customWidth="1"/>
    <col min="10760" max="11009" width="9.140625" style="18"/>
    <col min="11010" max="11012" width="13.7109375" style="18" customWidth="1"/>
    <col min="11013" max="11014" width="9.140625" style="18"/>
    <col min="11015" max="11015" width="11.140625" style="18" bestFit="1" customWidth="1"/>
    <col min="11016" max="11265" width="9.140625" style="18"/>
    <col min="11266" max="11268" width="13.7109375" style="18" customWidth="1"/>
    <col min="11269" max="11270" width="9.140625" style="18"/>
    <col min="11271" max="11271" width="11.140625" style="18" bestFit="1" customWidth="1"/>
    <col min="11272" max="11521" width="9.140625" style="18"/>
    <col min="11522" max="11524" width="13.7109375" style="18" customWidth="1"/>
    <col min="11525" max="11526" width="9.140625" style="18"/>
    <col min="11527" max="11527" width="11.140625" style="18" bestFit="1" customWidth="1"/>
    <col min="11528" max="11777" width="9.140625" style="18"/>
    <col min="11778" max="11780" width="13.7109375" style="18" customWidth="1"/>
    <col min="11781" max="11782" width="9.140625" style="18"/>
    <col min="11783" max="11783" width="11.140625" style="18" bestFit="1" customWidth="1"/>
    <col min="11784" max="12033" width="9.140625" style="18"/>
    <col min="12034" max="12036" width="13.7109375" style="18" customWidth="1"/>
    <col min="12037" max="12038" width="9.140625" style="18"/>
    <col min="12039" max="12039" width="11.140625" style="18" bestFit="1" customWidth="1"/>
    <col min="12040" max="12289" width="9.140625" style="18"/>
    <col min="12290" max="12292" width="13.7109375" style="18" customWidth="1"/>
    <col min="12293" max="12294" width="9.140625" style="18"/>
    <col min="12295" max="12295" width="11.140625" style="18" bestFit="1" customWidth="1"/>
    <col min="12296" max="12545" width="9.140625" style="18"/>
    <col min="12546" max="12548" width="13.7109375" style="18" customWidth="1"/>
    <col min="12549" max="12550" width="9.140625" style="18"/>
    <col min="12551" max="12551" width="11.140625" style="18" bestFit="1" customWidth="1"/>
    <col min="12552" max="12801" width="9.140625" style="18"/>
    <col min="12802" max="12804" width="13.7109375" style="18" customWidth="1"/>
    <col min="12805" max="12806" width="9.140625" style="18"/>
    <col min="12807" max="12807" width="11.140625" style="18" bestFit="1" customWidth="1"/>
    <col min="12808" max="13057" width="9.140625" style="18"/>
    <col min="13058" max="13060" width="13.7109375" style="18" customWidth="1"/>
    <col min="13061" max="13062" width="9.140625" style="18"/>
    <col min="13063" max="13063" width="11.140625" style="18" bestFit="1" customWidth="1"/>
    <col min="13064" max="13313" width="9.140625" style="18"/>
    <col min="13314" max="13316" width="13.7109375" style="18" customWidth="1"/>
    <col min="13317" max="13318" width="9.140625" style="18"/>
    <col min="13319" max="13319" width="11.140625" style="18" bestFit="1" customWidth="1"/>
    <col min="13320" max="13569" width="9.140625" style="18"/>
    <col min="13570" max="13572" width="13.7109375" style="18" customWidth="1"/>
    <col min="13573" max="13574" width="9.140625" style="18"/>
    <col min="13575" max="13575" width="11.140625" style="18" bestFit="1" customWidth="1"/>
    <col min="13576" max="13825" width="9.140625" style="18"/>
    <col min="13826" max="13828" width="13.7109375" style="18" customWidth="1"/>
    <col min="13829" max="13830" width="9.140625" style="18"/>
    <col min="13831" max="13831" width="11.140625" style="18" bestFit="1" customWidth="1"/>
    <col min="13832" max="14081" width="9.140625" style="18"/>
    <col min="14082" max="14084" width="13.7109375" style="18" customWidth="1"/>
    <col min="14085" max="14086" width="9.140625" style="18"/>
    <col min="14087" max="14087" width="11.140625" style="18" bestFit="1" customWidth="1"/>
    <col min="14088" max="14337" width="9.140625" style="18"/>
    <col min="14338" max="14340" width="13.7109375" style="18" customWidth="1"/>
    <col min="14341" max="14342" width="9.140625" style="18"/>
    <col min="14343" max="14343" width="11.140625" style="18" bestFit="1" customWidth="1"/>
    <col min="14344" max="14593" width="9.140625" style="18"/>
    <col min="14594" max="14596" width="13.7109375" style="18" customWidth="1"/>
    <col min="14597" max="14598" width="9.140625" style="18"/>
    <col min="14599" max="14599" width="11.140625" style="18" bestFit="1" customWidth="1"/>
    <col min="14600" max="14849" width="9.140625" style="18"/>
    <col min="14850" max="14852" width="13.7109375" style="18" customWidth="1"/>
    <col min="14853" max="14854" width="9.140625" style="18"/>
    <col min="14855" max="14855" width="11.140625" style="18" bestFit="1" customWidth="1"/>
    <col min="14856" max="15105" width="9.140625" style="18"/>
    <col min="15106" max="15108" width="13.7109375" style="18" customWidth="1"/>
    <col min="15109" max="15110" width="9.140625" style="18"/>
    <col min="15111" max="15111" width="11.140625" style="18" bestFit="1" customWidth="1"/>
    <col min="15112" max="15361" width="9.140625" style="18"/>
    <col min="15362" max="15364" width="13.7109375" style="18" customWidth="1"/>
    <col min="15365" max="15366" width="9.140625" style="18"/>
    <col min="15367" max="15367" width="11.140625" style="18" bestFit="1" customWidth="1"/>
    <col min="15368" max="15617" width="9.140625" style="18"/>
    <col min="15618" max="15620" width="13.7109375" style="18" customWidth="1"/>
    <col min="15621" max="15622" width="9.140625" style="18"/>
    <col min="15623" max="15623" width="11.140625" style="18" bestFit="1" customWidth="1"/>
    <col min="15624" max="15873" width="9.140625" style="18"/>
    <col min="15874" max="15876" width="13.7109375" style="18" customWidth="1"/>
    <col min="15877" max="15878" width="9.140625" style="18"/>
    <col min="15879" max="15879" width="11.140625" style="18" bestFit="1" customWidth="1"/>
    <col min="15880" max="16129" width="9.140625" style="18"/>
    <col min="16130" max="16132" width="13.7109375" style="18" customWidth="1"/>
    <col min="16133" max="16134" width="9.140625" style="18"/>
    <col min="16135" max="16135" width="11.140625" style="18" bestFit="1" customWidth="1"/>
    <col min="16136" max="16384" width="9.140625" style="18"/>
  </cols>
  <sheetData>
    <row r="1" spans="1:9">
      <c r="A1" s="16" t="s">
        <v>157</v>
      </c>
    </row>
    <row r="2" spans="1:9">
      <c r="F2" s="19"/>
      <c r="G2" s="19"/>
      <c r="H2" s="19"/>
      <c r="I2" s="19"/>
    </row>
    <row r="3" spans="1:9">
      <c r="A3" s="20" t="s">
        <v>158</v>
      </c>
      <c r="B3" s="21" t="s">
        <v>159</v>
      </c>
      <c r="C3" s="21" t="s">
        <v>13</v>
      </c>
      <c r="D3" s="21" t="s">
        <v>160</v>
      </c>
      <c r="F3" s="19"/>
      <c r="G3" s="19"/>
      <c r="H3" s="19"/>
      <c r="I3" s="19"/>
    </row>
    <row r="4" spans="1:9">
      <c r="A4" s="22">
        <v>44378</v>
      </c>
      <c r="B4" s="23">
        <v>0</v>
      </c>
      <c r="C4" s="23">
        <v>0</v>
      </c>
      <c r="D4" s="23">
        <v>0</v>
      </c>
    </row>
    <row r="5" spans="1:9">
      <c r="A5" s="22">
        <v>44470</v>
      </c>
      <c r="B5" s="23">
        <v>0</v>
      </c>
      <c r="C5" s="23">
        <v>0</v>
      </c>
      <c r="D5" s="23">
        <v>0</v>
      </c>
    </row>
    <row r="6" spans="1:9">
      <c r="A6" s="22">
        <v>44562</v>
      </c>
      <c r="B6" s="23">
        <v>0</v>
      </c>
      <c r="C6" s="23">
        <v>0</v>
      </c>
      <c r="D6" s="23">
        <v>0</v>
      </c>
    </row>
    <row r="7" spans="1:9">
      <c r="A7" s="22">
        <v>44652</v>
      </c>
      <c r="B7" s="23">
        <v>1.6189522222222221E-4</v>
      </c>
      <c r="C7" s="23">
        <v>0</v>
      </c>
      <c r="D7" s="23">
        <f>+B7-C7</f>
        <v>1.6189522222222221E-4</v>
      </c>
    </row>
    <row r="8" spans="1:9">
      <c r="A8" s="22">
        <v>44743</v>
      </c>
      <c r="B8" s="23">
        <v>9.6988805555555551E-4</v>
      </c>
      <c r="C8" s="23">
        <v>0</v>
      </c>
      <c r="D8" s="23">
        <f>+B8-C8</f>
        <v>9.6988805555555551E-4</v>
      </c>
    </row>
    <row r="9" spans="1:9">
      <c r="A9" s="22">
        <v>44835</v>
      </c>
      <c r="B9" s="23">
        <v>3.4946546481481478E-3</v>
      </c>
      <c r="C9" s="23">
        <v>5.3849220538720541E-4</v>
      </c>
      <c r="D9" s="23">
        <f>+B9-C9</f>
        <v>2.9561624427609425E-3</v>
      </c>
    </row>
    <row r="10" spans="1:9">
      <c r="A10" s="22">
        <v>44927</v>
      </c>
      <c r="B10" s="23">
        <v>3.4946546481481478E-3</v>
      </c>
      <c r="C10" s="23">
        <v>1.6340270067340067E-3</v>
      </c>
      <c r="D10" s="23">
        <f>+B10-C10</f>
        <v>1.8606276414141411E-3</v>
      </c>
    </row>
    <row r="11" spans="1:9">
      <c r="A11" s="22">
        <v>45017</v>
      </c>
      <c r="B11" s="23">
        <v>3.4946546481481478E-3</v>
      </c>
      <c r="C11" s="23">
        <v>1.8509695539673436E-3</v>
      </c>
      <c r="D11" s="23">
        <v>1.6436850941808042E-3</v>
      </c>
    </row>
    <row r="12" spans="1:9">
      <c r="A12" s="22">
        <v>45108</v>
      </c>
      <c r="B12" s="23">
        <v>3.9182992976890766E-3</v>
      </c>
      <c r="C12" s="23">
        <v>2.4085392098027476E-3</v>
      </c>
      <c r="D12" s="23">
        <v>1.509760087886329E-3</v>
      </c>
    </row>
    <row r="13" spans="1:9">
      <c r="A13" s="22">
        <v>45200</v>
      </c>
      <c r="B13" s="23">
        <v>4.9626716430708744E-3</v>
      </c>
      <c r="C13" s="23">
        <v>2.4520686748115954E-3</v>
      </c>
      <c r="D13" s="23">
        <v>2.510602968259279E-3</v>
      </c>
    </row>
    <row r="14" spans="1:9">
      <c r="A14" s="22">
        <v>45292</v>
      </c>
      <c r="B14" s="23">
        <v>5.7681510883358161E-3</v>
      </c>
      <c r="C14" s="23">
        <v>2.7318750398143466E-3</v>
      </c>
      <c r="D14" s="23">
        <v>3.0362760485214695E-3</v>
      </c>
    </row>
    <row r="15" spans="1:9">
      <c r="A15" s="22">
        <v>45383</v>
      </c>
      <c r="B15" s="23">
        <v>5.7681510883358161E-3</v>
      </c>
      <c r="C15" s="23">
        <v>4.4013049701294056E-3</v>
      </c>
      <c r="D15" s="23">
        <v>1.3668461182064105E-3</v>
      </c>
    </row>
    <row r="16" spans="1:9">
      <c r="A16" s="22">
        <v>45474</v>
      </c>
      <c r="B16" s="23">
        <f>B15+'Collateral Tables'!E9/'Collateral Tables'!AW6</f>
        <v>5.7681510883358161E-3</v>
      </c>
      <c r="C16" s="23">
        <f>C15+'Collateral Tables'!E23/'Collateral Tables'!AW6</f>
        <v>5.1154341263836842E-3</v>
      </c>
      <c r="D16" s="23">
        <f>B16-C16</f>
        <v>6.527169619521319E-4</v>
      </c>
    </row>
  </sheetData>
  <pageMargins left="0.7" right="0.7" top="0.75" bottom="0.75" header="0.3" footer="0.3"/>
  <pageSetup paperSize="9" orientation="portrait" r:id="rId1"/>
  <headerFooter>
    <oddHeader>&amp;L&amp;"Calibri"&amp;10&amp;K000000 General Business&amp;1#_x000D_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7CDCE-9EC8-4DFD-81B4-A705631E02D7}">
  <sheetPr codeName="Sheet1">
    <pageSetUpPr fitToPage="1"/>
  </sheetPr>
  <dimension ref="A1:BD25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28" sqref="F28"/>
    </sheetView>
  </sheetViews>
  <sheetFormatPr defaultRowHeight="12.75" outlineLevelRow="1"/>
  <cols>
    <col min="1" max="1" width="17.42578125" style="114" customWidth="1"/>
    <col min="2" max="2" width="36.7109375" style="114" customWidth="1"/>
    <col min="3" max="4" width="3" style="114" customWidth="1"/>
    <col min="5" max="5" width="17.140625" style="114" customWidth="1"/>
    <col min="6" max="6" width="15.85546875" style="24" customWidth="1"/>
    <col min="7" max="7" width="13.85546875" style="114" bestFit="1" customWidth="1"/>
    <col min="8" max="8" width="3" style="114" customWidth="1"/>
    <col min="9" max="9" width="17.140625" style="114" customWidth="1"/>
    <col min="10" max="10" width="15.85546875" style="24" customWidth="1"/>
    <col min="11" max="11" width="13.85546875" style="114" bestFit="1" customWidth="1"/>
    <col min="12" max="12" width="3" style="114" customWidth="1"/>
    <col min="13" max="13" width="17.140625" style="114" customWidth="1"/>
    <col min="14" max="14" width="15.85546875" style="24" customWidth="1"/>
    <col min="15" max="15" width="13.85546875" style="114" bestFit="1" customWidth="1"/>
    <col min="16" max="16" width="3" style="114" customWidth="1"/>
    <col min="17" max="17" width="17.140625" style="114" customWidth="1"/>
    <col min="18" max="18" width="15.85546875" style="24" customWidth="1"/>
    <col min="19" max="19" width="13.85546875" style="114" bestFit="1" customWidth="1"/>
    <col min="20" max="20" width="3" style="114" customWidth="1"/>
    <col min="21" max="21" width="17.140625" style="114" customWidth="1"/>
    <col min="22" max="22" width="15.85546875" style="24" customWidth="1"/>
    <col min="23" max="23" width="13.85546875" style="114" bestFit="1" customWidth="1"/>
    <col min="24" max="24" width="3" style="114" customWidth="1"/>
    <col min="25" max="25" width="17.140625" style="114" customWidth="1"/>
    <col min="26" max="26" width="15.85546875" style="24" customWidth="1"/>
    <col min="27" max="27" width="13.85546875" style="114" bestFit="1" customWidth="1"/>
    <col min="28" max="28" width="3" style="114" customWidth="1"/>
    <col min="29" max="29" width="17.140625" style="114" customWidth="1"/>
    <col min="30" max="30" width="15.85546875" style="24" customWidth="1"/>
    <col min="31" max="31" width="13.85546875" style="114" bestFit="1" customWidth="1"/>
    <col min="32" max="32" width="3" style="114" customWidth="1"/>
    <col min="33" max="33" width="17.140625" style="114" customWidth="1"/>
    <col min="34" max="34" width="15.85546875" style="24" customWidth="1"/>
    <col min="35" max="35" width="13.85546875" style="114" bestFit="1" customWidth="1"/>
    <col min="36" max="36" width="3" style="114" customWidth="1"/>
    <col min="37" max="37" width="17.140625" style="114" customWidth="1"/>
    <col min="38" max="38" width="15.85546875" style="24" customWidth="1"/>
    <col min="39" max="39" width="13.85546875" style="114" bestFit="1" customWidth="1"/>
    <col min="40" max="40" width="3" style="114" customWidth="1"/>
    <col min="41" max="41" width="17.140625" style="114" customWidth="1"/>
    <col min="42" max="42" width="15.85546875" style="24" customWidth="1"/>
    <col min="43" max="43" width="13.85546875" style="114" bestFit="1" customWidth="1"/>
    <col min="44" max="44" width="3" style="114" customWidth="1"/>
    <col min="45" max="45" width="17.140625" style="114" customWidth="1"/>
    <col min="46" max="46" width="15.85546875" style="24" customWidth="1"/>
    <col min="47" max="47" width="13.85546875" style="114" bestFit="1" customWidth="1"/>
    <col min="48" max="48" width="3" style="114" customWidth="1"/>
    <col min="49" max="49" width="17.140625" style="114" customWidth="1"/>
    <col min="50" max="50" width="15.85546875" style="24" customWidth="1"/>
    <col min="51" max="51" width="13.85546875" style="114" bestFit="1" customWidth="1"/>
    <col min="52" max="52" width="3" style="114" customWidth="1"/>
    <col min="53" max="53" width="17.140625" style="114" customWidth="1"/>
    <col min="54" max="54" width="15.85546875" style="24" customWidth="1"/>
    <col min="55" max="55" width="13.85546875" style="114" bestFit="1" customWidth="1"/>
    <col min="56" max="56" width="3" style="114" customWidth="1"/>
  </cols>
  <sheetData>
    <row r="1" spans="1:56">
      <c r="B1" s="71" t="s">
        <v>271</v>
      </c>
      <c r="F1" s="152"/>
      <c r="J1" s="152"/>
      <c r="N1" s="152"/>
    </row>
    <row r="2" spans="1:56">
      <c r="B2" s="72" t="s">
        <v>15</v>
      </c>
      <c r="E2" s="72"/>
      <c r="F2" s="152"/>
      <c r="I2" s="72"/>
      <c r="J2" s="152"/>
      <c r="M2" s="72"/>
      <c r="N2" s="152"/>
      <c r="Q2" s="72"/>
      <c r="U2" s="72"/>
      <c r="Y2" s="72"/>
      <c r="AC2" s="72"/>
      <c r="AG2" s="72"/>
      <c r="AK2" s="72"/>
      <c r="AO2" s="72"/>
      <c r="AS2" s="72"/>
      <c r="AW2" s="72"/>
      <c r="BA2" s="72"/>
    </row>
    <row r="3" spans="1:56">
      <c r="F3" s="152"/>
      <c r="J3" s="152"/>
      <c r="N3" s="152"/>
    </row>
    <row r="4" spans="1:56">
      <c r="A4" s="73"/>
      <c r="B4" s="74" t="s">
        <v>16</v>
      </c>
      <c r="C4" s="75"/>
      <c r="D4" s="75"/>
      <c r="E4" s="76">
        <v>45504</v>
      </c>
      <c r="F4" s="153"/>
      <c r="G4" s="77"/>
      <c r="H4" s="75"/>
      <c r="I4" s="76">
        <v>45412</v>
      </c>
      <c r="J4" s="153"/>
      <c r="K4" s="77"/>
      <c r="L4" s="75"/>
      <c r="M4" s="76">
        <v>45322</v>
      </c>
      <c r="N4" s="153"/>
      <c r="O4" s="77"/>
      <c r="P4" s="75"/>
      <c r="Q4" s="76">
        <v>45230</v>
      </c>
      <c r="R4" s="25"/>
      <c r="S4" s="77"/>
      <c r="T4" s="75"/>
      <c r="U4" s="76">
        <v>45138</v>
      </c>
      <c r="V4" s="25"/>
      <c r="W4" s="77"/>
      <c r="X4" s="75"/>
      <c r="Y4" s="76">
        <v>45046</v>
      </c>
      <c r="Z4" s="25"/>
      <c r="AA4" s="77"/>
      <c r="AB4" s="75"/>
      <c r="AC4" s="76">
        <v>44957</v>
      </c>
      <c r="AD4" s="25"/>
      <c r="AE4" s="77"/>
      <c r="AF4" s="75"/>
      <c r="AG4" s="76">
        <v>44865</v>
      </c>
      <c r="AH4" s="25"/>
      <c r="AI4" s="77"/>
      <c r="AJ4" s="75"/>
      <c r="AK4" s="76">
        <v>44773</v>
      </c>
      <c r="AL4" s="25"/>
      <c r="AM4" s="77"/>
      <c r="AN4" s="75"/>
      <c r="AO4" s="76">
        <v>44681</v>
      </c>
      <c r="AP4" s="25"/>
      <c r="AQ4" s="77"/>
      <c r="AR4" s="75"/>
      <c r="AS4" s="76">
        <v>44592</v>
      </c>
      <c r="AT4" s="25"/>
      <c r="AU4" s="77"/>
      <c r="AV4" s="75"/>
      <c r="AW4" s="76">
        <v>44500</v>
      </c>
      <c r="AX4" s="25"/>
      <c r="AY4" s="77"/>
      <c r="AZ4" s="75"/>
      <c r="BA4" s="76">
        <v>44408</v>
      </c>
      <c r="BB4" s="25"/>
      <c r="BC4" s="77"/>
      <c r="BD4" s="73"/>
    </row>
    <row r="5" spans="1:56" ht="13.5" thickBot="1">
      <c r="F5" s="152"/>
      <c r="J5" s="152"/>
      <c r="N5" s="152"/>
    </row>
    <row r="6" spans="1:56" ht="13.5" thickBot="1">
      <c r="B6" s="114" t="s">
        <v>17</v>
      </c>
      <c r="E6" s="78">
        <v>91636462.029999733</v>
      </c>
      <c r="F6" s="154"/>
      <c r="I6" s="78">
        <v>134564728.88999975</v>
      </c>
      <c r="J6" s="154"/>
      <c r="M6" s="78">
        <v>159433272.21999982</v>
      </c>
      <c r="N6" s="154"/>
      <c r="Q6" s="78">
        <v>175164314.9899998</v>
      </c>
      <c r="R6" s="26"/>
      <c r="U6" s="78">
        <v>203509610.6499998</v>
      </c>
      <c r="V6" s="26"/>
      <c r="Y6" s="78">
        <v>258135795.02999967</v>
      </c>
      <c r="Z6" s="26"/>
      <c r="AC6" s="78">
        <v>285827578.70999974</v>
      </c>
      <c r="AD6" s="26"/>
      <c r="AG6" s="78">
        <v>309010686.29999977</v>
      </c>
      <c r="AH6" s="26"/>
      <c r="AK6" s="78">
        <v>340562067.34999973</v>
      </c>
      <c r="AL6" s="26"/>
      <c r="AO6" s="78">
        <v>406754677.14999974</v>
      </c>
      <c r="AP6" s="26"/>
      <c r="AS6" s="78">
        <v>442972565.07999969</v>
      </c>
      <c r="AT6" s="26"/>
      <c r="AW6" s="78">
        <v>471298401.76999968</v>
      </c>
      <c r="AX6" s="26"/>
      <c r="BA6" s="78">
        <v>539999974.61999965</v>
      </c>
      <c r="BB6" s="26"/>
    </row>
    <row r="7" spans="1:56">
      <c r="B7" s="114" t="s">
        <v>18</v>
      </c>
      <c r="E7" s="79">
        <v>16586767.420000128</v>
      </c>
      <c r="F7" s="155"/>
      <c r="I7" s="79">
        <v>41684148.800000362</v>
      </c>
      <c r="J7" s="155"/>
      <c r="M7" s="79">
        <v>22650242.589999989</v>
      </c>
      <c r="N7" s="155"/>
      <c r="Q7" s="79">
        <v>14358550.109999577</v>
      </c>
      <c r="R7" s="27"/>
      <c r="U7" s="79">
        <v>25057324.139998563</v>
      </c>
      <c r="V7" s="27"/>
      <c r="Y7" s="79">
        <v>50677093.209999993</v>
      </c>
      <c r="Z7" s="27"/>
      <c r="AC7" s="79">
        <v>25021051.850000001</v>
      </c>
      <c r="AD7" s="27"/>
      <c r="AG7" s="79">
        <v>16513507.98</v>
      </c>
      <c r="AH7" s="27"/>
      <c r="AK7" s="79">
        <v>26924639.449999999</v>
      </c>
      <c r="AL7" s="27"/>
      <c r="AO7" s="79">
        <v>61559998.020000011</v>
      </c>
      <c r="AP7" s="27"/>
      <c r="AS7" s="79">
        <v>29496874.25999999</v>
      </c>
      <c r="AT7" s="27"/>
      <c r="AW7" s="79">
        <v>21375090.149999995</v>
      </c>
      <c r="AX7" s="27"/>
      <c r="BA7" s="79">
        <v>59422745.440000013</v>
      </c>
      <c r="BB7" s="27"/>
    </row>
    <row r="8" spans="1:56">
      <c r="B8" s="114" t="s">
        <v>19</v>
      </c>
      <c r="E8" s="79">
        <v>379350.06999986991</v>
      </c>
      <c r="F8" s="155"/>
      <c r="I8" s="79">
        <v>1244118.0599996448</v>
      </c>
      <c r="J8" s="155"/>
      <c r="M8" s="79">
        <v>1783341.860000059</v>
      </c>
      <c r="N8" s="155"/>
      <c r="Q8" s="79">
        <v>808531.62000042573</v>
      </c>
      <c r="R8" s="27"/>
      <c r="U8" s="79">
        <v>3059203.4200014621</v>
      </c>
      <c r="V8" s="27"/>
      <c r="Y8" s="79">
        <v>3949091.1699999124</v>
      </c>
      <c r="Z8" s="27"/>
      <c r="AC8" s="79">
        <v>2670731.8300000764</v>
      </c>
      <c r="AD8" s="27"/>
      <c r="AG8" s="79">
        <v>5306225.6500000171</v>
      </c>
      <c r="AH8" s="27"/>
      <c r="AK8" s="79">
        <v>4190425.4699999653</v>
      </c>
      <c r="AL8" s="27"/>
      <c r="AO8" s="79">
        <v>4545188.3600000367</v>
      </c>
      <c r="AP8" s="27"/>
      <c r="AS8" s="79">
        <v>6721013.6699999571</v>
      </c>
      <c r="AT8" s="27"/>
      <c r="AW8" s="79">
        <v>6950746.540000014</v>
      </c>
      <c r="AX8" s="27"/>
      <c r="BA8" s="79">
        <v>9278827.4099999517</v>
      </c>
      <c r="BB8" s="27"/>
    </row>
    <row r="9" spans="1:56">
      <c r="A9" s="80">
        <f>SUM(M9:BA9)</f>
        <v>3114801.53</v>
      </c>
      <c r="B9" s="114" t="s">
        <v>5</v>
      </c>
      <c r="E9" s="79">
        <v>0</v>
      </c>
      <c r="F9" s="155"/>
      <c r="I9" s="79">
        <v>0</v>
      </c>
      <c r="J9" s="155"/>
      <c r="M9" s="79">
        <v>434958.88</v>
      </c>
      <c r="N9" s="155"/>
      <c r="Q9" s="79">
        <v>563961.04000000015</v>
      </c>
      <c r="R9" s="27"/>
      <c r="U9" s="79">
        <v>228768.09999999998</v>
      </c>
      <c r="V9" s="27"/>
      <c r="Y9" s="79">
        <v>0</v>
      </c>
      <c r="Z9" s="27"/>
      <c r="AC9" s="79">
        <v>0</v>
      </c>
      <c r="AD9" s="27"/>
      <c r="AG9" s="79">
        <v>1363373.96</v>
      </c>
      <c r="AH9" s="27"/>
      <c r="AK9" s="79">
        <v>436316.13</v>
      </c>
      <c r="AL9" s="27"/>
      <c r="AO9" s="79">
        <v>87423.42</v>
      </c>
      <c r="AP9" s="27"/>
      <c r="AS9" s="79">
        <v>0</v>
      </c>
      <c r="AT9" s="27"/>
      <c r="AW9" s="79">
        <v>0</v>
      </c>
      <c r="AX9" s="27"/>
      <c r="BA9" s="79">
        <v>0</v>
      </c>
      <c r="BB9" s="27"/>
    </row>
    <row r="10" spans="1:56">
      <c r="A10" s="81"/>
      <c r="B10" s="114" t="s">
        <v>20</v>
      </c>
      <c r="E10" s="79"/>
      <c r="F10" s="155"/>
      <c r="I10" s="79"/>
      <c r="J10" s="155"/>
      <c r="M10" s="79"/>
      <c r="N10" s="155"/>
      <c r="Q10" s="79"/>
      <c r="R10" s="27"/>
      <c r="U10" s="79"/>
      <c r="V10" s="27"/>
      <c r="Y10" s="79"/>
      <c r="Z10" s="27"/>
      <c r="AC10" s="79"/>
      <c r="AD10" s="27"/>
      <c r="AG10" s="79"/>
      <c r="AH10" s="27"/>
      <c r="AK10" s="79"/>
      <c r="AL10" s="27"/>
      <c r="AO10" s="79"/>
      <c r="AP10" s="27"/>
      <c r="AS10" s="79"/>
      <c r="AT10" s="27"/>
      <c r="AW10" s="79"/>
      <c r="AX10" s="27"/>
      <c r="BA10" s="79"/>
      <c r="BB10" s="27"/>
    </row>
    <row r="11" spans="1:56">
      <c r="A11" s="113"/>
      <c r="B11" s="114" t="s">
        <v>21</v>
      </c>
      <c r="E11" s="79"/>
      <c r="F11" s="156"/>
      <c r="I11" s="79"/>
      <c r="J11" s="156"/>
      <c r="M11" s="79"/>
      <c r="N11" s="156"/>
      <c r="Q11" s="79"/>
      <c r="R11" s="28"/>
      <c r="U11" s="79"/>
      <c r="V11" s="28"/>
      <c r="Y11" s="79"/>
      <c r="Z11" s="28"/>
      <c r="AC11" s="79"/>
      <c r="AD11" s="28"/>
      <c r="AG11" s="79"/>
      <c r="AH11" s="28"/>
      <c r="AK11" s="79"/>
      <c r="AL11" s="28"/>
      <c r="AO11" s="79"/>
      <c r="AP11" s="28"/>
      <c r="AS11" s="79"/>
      <c r="AT11" s="28"/>
      <c r="AW11" s="79"/>
      <c r="AX11" s="28"/>
      <c r="BA11" s="79"/>
      <c r="BB11" s="28"/>
    </row>
    <row r="12" spans="1:56" ht="13.5" thickBot="1">
      <c r="A12" s="81"/>
      <c r="B12" s="114" t="s">
        <v>22</v>
      </c>
      <c r="E12" s="157"/>
      <c r="F12" s="155"/>
      <c r="G12" s="79"/>
      <c r="I12" s="157"/>
      <c r="J12" s="155"/>
      <c r="K12" s="79"/>
      <c r="M12" s="157"/>
      <c r="N12" s="155"/>
      <c r="O12" s="79"/>
      <c r="Q12" s="29"/>
      <c r="R12" s="27"/>
      <c r="S12" s="79"/>
      <c r="U12" s="29"/>
      <c r="V12" s="27"/>
      <c r="W12" s="79"/>
      <c r="Y12" s="29"/>
      <c r="Z12" s="27"/>
      <c r="AA12" s="79"/>
      <c r="AC12" s="29"/>
      <c r="AD12" s="27"/>
      <c r="AE12" s="79"/>
      <c r="AG12" s="29"/>
      <c r="AH12" s="27"/>
      <c r="AI12" s="79"/>
      <c r="AK12" s="29"/>
      <c r="AL12" s="27"/>
      <c r="AM12" s="79"/>
      <c r="AO12" s="29"/>
      <c r="AP12" s="27"/>
      <c r="AQ12" s="79"/>
      <c r="AS12" s="29"/>
      <c r="AT12" s="27"/>
      <c r="AU12" s="79"/>
      <c r="AW12" s="29"/>
      <c r="AX12" s="27"/>
      <c r="AY12" s="79"/>
      <c r="BA12" s="29"/>
      <c r="BB12" s="27"/>
      <c r="BC12" s="79"/>
      <c r="BD12" s="79"/>
    </row>
    <row r="13" spans="1:56" ht="13.5" thickBot="1">
      <c r="A13" s="81"/>
      <c r="B13" s="114" t="s">
        <v>23</v>
      </c>
      <c r="E13" s="82">
        <v>74670344.539999723</v>
      </c>
      <c r="F13" s="154"/>
      <c r="G13" s="79"/>
      <c r="I13" s="82">
        <v>91636462.029999733</v>
      </c>
      <c r="J13" s="154"/>
      <c r="K13" s="79"/>
      <c r="M13" s="82">
        <v>134564728.88999975</v>
      </c>
      <c r="N13" s="154"/>
      <c r="O13" s="79"/>
      <c r="Q13" s="82">
        <v>159433272.21999982</v>
      </c>
      <c r="R13" s="26"/>
      <c r="S13" s="79"/>
      <c r="U13" s="82">
        <v>175164314.9899998</v>
      </c>
      <c r="V13" s="26"/>
      <c r="W13" s="79"/>
      <c r="Y13" s="82">
        <v>203509610.6499998</v>
      </c>
      <c r="Z13" s="26"/>
      <c r="AA13" s="79"/>
      <c r="AC13" s="82">
        <v>258135795.02999967</v>
      </c>
      <c r="AD13" s="26"/>
      <c r="AE13" s="79"/>
      <c r="AG13" s="82">
        <v>285827578.70999974</v>
      </c>
      <c r="AH13" s="26"/>
      <c r="AI13" s="79"/>
      <c r="AK13" s="82">
        <v>309010686.29999977</v>
      </c>
      <c r="AL13" s="26"/>
      <c r="AM13" s="79"/>
      <c r="AO13" s="82">
        <v>340562067.34999973</v>
      </c>
      <c r="AP13" s="26"/>
      <c r="AQ13" s="79"/>
      <c r="AS13" s="82">
        <v>406754677.14999974</v>
      </c>
      <c r="AT13" s="26"/>
      <c r="AU13" s="79"/>
      <c r="AW13" s="82">
        <v>442972565.07999969</v>
      </c>
      <c r="AX13" s="26"/>
      <c r="AY13" s="79"/>
      <c r="BA13" s="82">
        <v>471298401.76999968</v>
      </c>
      <c r="BB13" s="26"/>
      <c r="BC13" s="79"/>
      <c r="BD13" s="79"/>
    </row>
    <row r="14" spans="1:56">
      <c r="A14" s="81"/>
      <c r="E14" s="79"/>
      <c r="F14" s="152"/>
      <c r="I14" s="79"/>
      <c r="J14" s="152"/>
      <c r="M14" s="79"/>
      <c r="N14" s="152"/>
      <c r="Q14" s="79"/>
      <c r="U14" s="79"/>
      <c r="Y14" s="79"/>
      <c r="AC14" s="79"/>
      <c r="AG14" s="79"/>
      <c r="AK14" s="79"/>
      <c r="AO14" s="79"/>
      <c r="AS14" s="79"/>
      <c r="AW14" s="79"/>
      <c r="BA14" s="79"/>
    </row>
    <row r="15" spans="1:56">
      <c r="A15" s="83"/>
      <c r="B15" s="74" t="s">
        <v>24</v>
      </c>
      <c r="C15" s="75"/>
      <c r="D15" s="75"/>
      <c r="E15" s="76"/>
      <c r="F15" s="153"/>
      <c r="G15" s="76"/>
      <c r="H15" s="75"/>
      <c r="I15" s="76"/>
      <c r="J15" s="153"/>
      <c r="K15" s="76"/>
      <c r="L15" s="75"/>
      <c r="M15" s="76"/>
      <c r="N15" s="153"/>
      <c r="O15" s="76"/>
      <c r="P15" s="75"/>
      <c r="Q15" s="76"/>
      <c r="R15" s="25"/>
      <c r="S15" s="76"/>
      <c r="T15" s="75"/>
      <c r="U15" s="76"/>
      <c r="V15" s="25"/>
      <c r="W15" s="76"/>
      <c r="X15" s="75"/>
      <c r="Y15" s="76"/>
      <c r="Z15" s="25"/>
      <c r="AA15" s="76"/>
      <c r="AB15" s="75"/>
      <c r="AC15" s="76"/>
      <c r="AD15" s="25"/>
      <c r="AE15" s="76"/>
      <c r="AF15" s="75"/>
      <c r="AG15" s="76"/>
      <c r="AH15" s="25"/>
      <c r="AI15" s="76"/>
      <c r="AJ15" s="75"/>
      <c r="AK15" s="76"/>
      <c r="AL15" s="25"/>
      <c r="AM15" s="76"/>
      <c r="AN15" s="75"/>
      <c r="AO15" s="76"/>
      <c r="AP15" s="25"/>
      <c r="AQ15" s="76"/>
      <c r="AR15" s="75"/>
      <c r="AS15" s="76"/>
      <c r="AT15" s="25"/>
      <c r="AU15" s="76"/>
      <c r="AV15" s="75"/>
      <c r="AW15" s="76"/>
      <c r="AX15" s="25"/>
      <c r="AY15" s="76"/>
      <c r="AZ15" s="75"/>
      <c r="BA15" s="76"/>
      <c r="BB15" s="25"/>
      <c r="BC15" s="76"/>
      <c r="BD15" s="84"/>
    </row>
    <row r="16" spans="1:56">
      <c r="A16" s="81"/>
      <c r="B16" s="72"/>
      <c r="C16" s="72"/>
      <c r="D16" s="72"/>
      <c r="F16" s="152"/>
      <c r="H16" s="72"/>
      <c r="J16" s="152"/>
      <c r="L16" s="72"/>
      <c r="N16" s="152"/>
      <c r="P16" s="72"/>
      <c r="T16" s="72"/>
      <c r="X16" s="72"/>
      <c r="AB16" s="72"/>
      <c r="AF16" s="72"/>
      <c r="AJ16" s="72"/>
      <c r="AN16" s="72"/>
      <c r="AR16" s="72"/>
      <c r="AV16" s="72"/>
      <c r="AZ16" s="72"/>
    </row>
    <row r="17" spans="1:56">
      <c r="A17" s="81"/>
      <c r="B17" s="72" t="s">
        <v>25</v>
      </c>
      <c r="C17" s="72"/>
      <c r="D17" s="72"/>
      <c r="F17" s="152"/>
      <c r="H17" s="72"/>
      <c r="J17" s="152"/>
      <c r="L17" s="72"/>
      <c r="N17" s="152"/>
      <c r="P17" s="72"/>
      <c r="T17" s="72"/>
      <c r="X17" s="72"/>
      <c r="AB17" s="72"/>
      <c r="AF17" s="72"/>
      <c r="AJ17" s="72"/>
      <c r="AN17" s="72"/>
      <c r="AR17" s="72"/>
      <c r="AV17" s="72"/>
      <c r="AZ17" s="72"/>
    </row>
    <row r="18" spans="1:56">
      <c r="A18" s="81"/>
      <c r="B18" s="114" t="s">
        <v>26</v>
      </c>
      <c r="E18" s="85">
        <v>1522</v>
      </c>
      <c r="F18" s="152"/>
      <c r="I18" s="85">
        <v>1888</v>
      </c>
      <c r="J18" s="152"/>
      <c r="M18" s="85">
        <v>2325</v>
      </c>
      <c r="N18" s="152"/>
      <c r="Q18" s="85">
        <v>2705</v>
      </c>
      <c r="U18" s="85">
        <v>2907</v>
      </c>
      <c r="Y18" s="85">
        <v>3225</v>
      </c>
      <c r="AC18" s="85">
        <v>3459</v>
      </c>
      <c r="AG18" s="85">
        <v>3643</v>
      </c>
      <c r="AK18" s="85">
        <v>3784</v>
      </c>
      <c r="AO18" s="85">
        <v>4019</v>
      </c>
      <c r="AS18" s="85">
        <v>4277</v>
      </c>
      <c r="AW18" s="85">
        <v>4503</v>
      </c>
      <c r="BA18" s="85">
        <v>4717</v>
      </c>
    </row>
    <row r="19" spans="1:56">
      <c r="A19" s="81"/>
      <c r="B19" s="114" t="s">
        <v>219</v>
      </c>
      <c r="E19" s="85">
        <v>74670344.54000029</v>
      </c>
      <c r="F19" s="152"/>
      <c r="I19" s="85">
        <v>91636462.03000018</v>
      </c>
      <c r="J19" s="152"/>
      <c r="M19" s="85">
        <v>134564728.8899996</v>
      </c>
      <c r="N19" s="152"/>
      <c r="Q19" s="85">
        <v>159433272.22000021</v>
      </c>
      <c r="U19" s="85">
        <v>175164314.99000001</v>
      </c>
      <c r="Y19" s="85">
        <v>203509610.65000013</v>
      </c>
      <c r="AC19" s="85">
        <v>258135795.02999994</v>
      </c>
      <c r="AG19" s="85">
        <v>285827578.70999974</v>
      </c>
      <c r="AK19" s="85">
        <v>309010686.29999983</v>
      </c>
      <c r="AO19" s="85">
        <v>340562067.34999979</v>
      </c>
      <c r="AS19" s="85">
        <v>406754677.14999956</v>
      </c>
      <c r="AW19" s="85">
        <v>442972565.0799998</v>
      </c>
      <c r="BA19" s="85">
        <v>471298401.76999849</v>
      </c>
    </row>
    <row r="20" spans="1:56">
      <c r="A20" s="81"/>
      <c r="B20" s="114" t="s">
        <v>27</v>
      </c>
      <c r="E20" s="85">
        <v>366</v>
      </c>
      <c r="F20" s="152"/>
      <c r="I20" s="85">
        <v>437</v>
      </c>
      <c r="J20" s="152"/>
      <c r="M20" s="85">
        <v>370</v>
      </c>
      <c r="N20" s="152"/>
      <c r="Q20" s="85">
        <v>185</v>
      </c>
      <c r="U20" s="85">
        <v>313</v>
      </c>
      <c r="Y20" s="85">
        <v>234</v>
      </c>
      <c r="AC20" s="85">
        <v>184</v>
      </c>
      <c r="AG20" s="85">
        <v>136</v>
      </c>
      <c r="AK20" s="85">
        <v>233</v>
      </c>
      <c r="AO20" s="85">
        <v>257</v>
      </c>
      <c r="AS20" s="85">
        <v>226</v>
      </c>
      <c r="AW20" s="85">
        <v>214</v>
      </c>
      <c r="BA20" s="85">
        <v>227</v>
      </c>
    </row>
    <row r="21" spans="1:56">
      <c r="A21" s="81"/>
      <c r="B21" s="114" t="s">
        <v>28</v>
      </c>
      <c r="E21" s="85">
        <v>8011040.6899999985</v>
      </c>
      <c r="F21" s="152"/>
      <c r="G21" s="86"/>
      <c r="I21" s="85">
        <v>17628173.739999987</v>
      </c>
      <c r="J21" s="152"/>
      <c r="K21" s="86"/>
      <c r="M21" s="85">
        <v>12558310.069999987</v>
      </c>
      <c r="N21" s="152"/>
      <c r="O21" s="86"/>
      <c r="Q21" s="85">
        <v>4708479.84</v>
      </c>
      <c r="S21" s="86"/>
      <c r="U21" s="85">
        <v>8270623.089999998</v>
      </c>
      <c r="W21" s="86"/>
      <c r="Y21" s="85">
        <v>11926239.159999996</v>
      </c>
      <c r="AA21" s="86"/>
      <c r="AC21" s="85">
        <v>6333000.7000000002</v>
      </c>
      <c r="AE21" s="86"/>
      <c r="AG21" s="85">
        <v>6997248.0700000022</v>
      </c>
      <c r="AI21" s="86"/>
      <c r="AK21" s="85">
        <v>8122598.0499999998</v>
      </c>
      <c r="AM21" s="86"/>
      <c r="AO21" s="85">
        <v>11810833.729999995</v>
      </c>
      <c r="AQ21" s="86"/>
      <c r="AS21" s="85">
        <v>8720132.8499999978</v>
      </c>
      <c r="AU21" s="86"/>
      <c r="AW21" s="85">
        <v>9889285.4700000044</v>
      </c>
      <c r="AY21" s="86"/>
      <c r="BA21" s="85">
        <v>15873333.849999998</v>
      </c>
      <c r="BC21" s="86"/>
    </row>
    <row r="22" spans="1:56">
      <c r="A22" s="81"/>
      <c r="E22" s="87"/>
      <c r="F22" s="152"/>
      <c r="G22"/>
      <c r="I22" s="87"/>
      <c r="J22" s="152"/>
      <c r="K22"/>
      <c r="M22" s="87"/>
      <c r="N22" s="152"/>
      <c r="O22"/>
      <c r="Q22" s="87"/>
      <c r="S22"/>
      <c r="U22" s="87"/>
      <c r="W22"/>
      <c r="Y22" s="87"/>
      <c r="AA22"/>
      <c r="AC22" s="87"/>
      <c r="AE22"/>
      <c r="AG22" s="87"/>
      <c r="AI22"/>
      <c r="AK22" s="87"/>
      <c r="AM22"/>
      <c r="AO22" s="87"/>
      <c r="AQ22"/>
      <c r="AS22" s="87"/>
      <c r="AU22"/>
      <c r="AW22" s="87"/>
      <c r="AY22"/>
      <c r="BA22" s="87"/>
      <c r="BC22"/>
      <c r="BD22"/>
    </row>
    <row r="23" spans="1:56">
      <c r="A23" s="80">
        <f>SUM(M23:BA23)</f>
        <v>1475212.4936363637</v>
      </c>
      <c r="B23" s="114" t="s">
        <v>29</v>
      </c>
      <c r="E23" s="158">
        <v>336567.92999999993</v>
      </c>
      <c r="F23" s="152"/>
      <c r="G23"/>
      <c r="I23" s="158">
        <v>901492.11999999988</v>
      </c>
      <c r="J23" s="152"/>
      <c r="K23"/>
      <c r="M23" s="158">
        <v>151095.43000000005</v>
      </c>
      <c r="N23" s="152"/>
      <c r="O23"/>
      <c r="Q23" s="30">
        <v>23505.909999999916</v>
      </c>
      <c r="S23"/>
      <c r="U23" s="30">
        <v>301087.60000000009</v>
      </c>
      <c r="W23"/>
      <c r="Y23" s="30">
        <v>117148.97000000002</v>
      </c>
      <c r="AA23"/>
      <c r="AC23" s="30">
        <v>591588.79272727272</v>
      </c>
      <c r="AE23"/>
      <c r="AG23" s="30">
        <v>290785.79090909089</v>
      </c>
      <c r="AI23"/>
      <c r="AK23" s="30">
        <v>0</v>
      </c>
      <c r="AM23"/>
      <c r="AO23" s="30">
        <v>0</v>
      </c>
      <c r="AQ23"/>
      <c r="AS23" s="30">
        <v>0</v>
      </c>
      <c r="AU23"/>
      <c r="AW23" s="30">
        <v>0</v>
      </c>
      <c r="AY23"/>
      <c r="BA23" s="30">
        <v>0</v>
      </c>
      <c r="BC23"/>
      <c r="BD23"/>
    </row>
    <row r="24" spans="1:56">
      <c r="A24" s="80">
        <f>SUM(M24:BA24)</f>
        <v>0</v>
      </c>
      <c r="B24" s="114" t="s">
        <v>30</v>
      </c>
      <c r="E24" s="158">
        <v>0</v>
      </c>
      <c r="F24" s="152"/>
      <c r="G24"/>
      <c r="I24" s="158">
        <v>0</v>
      </c>
      <c r="J24" s="152"/>
      <c r="K24"/>
      <c r="M24" s="158">
        <v>0</v>
      </c>
      <c r="N24" s="152"/>
      <c r="O24"/>
      <c r="Q24" s="30">
        <v>0</v>
      </c>
      <c r="S24"/>
      <c r="U24" s="30">
        <v>0</v>
      </c>
      <c r="W24"/>
      <c r="Y24" s="30">
        <v>0</v>
      </c>
      <c r="AA24"/>
      <c r="AC24" s="30">
        <v>0</v>
      </c>
      <c r="AE24"/>
      <c r="AG24" s="30">
        <v>0</v>
      </c>
      <c r="AI24"/>
      <c r="AK24" s="30">
        <v>0</v>
      </c>
      <c r="AM24"/>
      <c r="AO24" s="30">
        <v>0</v>
      </c>
      <c r="AQ24"/>
      <c r="AS24" s="30">
        <v>0</v>
      </c>
      <c r="AU24"/>
      <c r="AW24" s="30">
        <v>0</v>
      </c>
      <c r="AY24"/>
      <c r="BA24" s="30">
        <v>0</v>
      </c>
      <c r="BC24"/>
      <c r="BD24"/>
    </row>
    <row r="25" spans="1:56">
      <c r="A25" s="79"/>
      <c r="F25" s="152"/>
      <c r="G25"/>
      <c r="J25" s="152"/>
      <c r="K25"/>
      <c r="N25" s="152"/>
      <c r="O25"/>
      <c r="S25"/>
      <c r="W25"/>
      <c r="AA25"/>
      <c r="AE25"/>
      <c r="AI25"/>
      <c r="AM25"/>
      <c r="AQ25"/>
      <c r="AU25"/>
      <c r="AY25"/>
      <c r="BC25"/>
      <c r="BD25"/>
    </row>
    <row r="26" spans="1:56">
      <c r="A26" s="73"/>
      <c r="B26" s="114" t="s">
        <v>31</v>
      </c>
      <c r="E26" s="46">
        <v>58.935260896815201</v>
      </c>
      <c r="F26" s="152"/>
      <c r="G26"/>
      <c r="I26" s="46">
        <v>58.334838744428303</v>
      </c>
      <c r="J26" s="152"/>
      <c r="K26"/>
      <c r="M26" s="46">
        <v>57.676814594071388</v>
      </c>
      <c r="N26" s="152"/>
      <c r="O26"/>
      <c r="Q26" s="46">
        <v>57.38545887357332</v>
      </c>
      <c r="S26"/>
      <c r="U26" s="46">
        <v>57.103238761451209</v>
      </c>
      <c r="W26"/>
      <c r="Y26" s="46">
        <v>56.77798336876721</v>
      </c>
      <c r="AA26"/>
      <c r="AC26" s="46">
        <v>56.314171563539176</v>
      </c>
      <c r="AE26"/>
      <c r="AG26" s="46">
        <v>56.00433308229259</v>
      </c>
      <c r="AI26"/>
      <c r="AK26" s="46">
        <v>55.794302762758583</v>
      </c>
      <c r="AM26"/>
      <c r="AO26" s="46">
        <v>55.500336914900537</v>
      </c>
      <c r="AQ26"/>
      <c r="AS26" s="46">
        <v>55.007105900687577</v>
      </c>
      <c r="AU26"/>
      <c r="AW26" s="46">
        <v>54.72447090070245</v>
      </c>
      <c r="AY26"/>
      <c r="BA26" s="46">
        <v>54.491598918116452</v>
      </c>
      <c r="BC26"/>
      <c r="BD26"/>
    </row>
    <row r="27" spans="1:56">
      <c r="A27" s="73"/>
      <c r="B27" s="114" t="s">
        <v>32</v>
      </c>
      <c r="E27" s="46">
        <v>13.271102384550417</v>
      </c>
      <c r="F27" s="152"/>
      <c r="I27" s="46">
        <v>15.055956401266524</v>
      </c>
      <c r="J27" s="152"/>
      <c r="M27" s="46">
        <v>16.149388460897775</v>
      </c>
      <c r="N27" s="152"/>
      <c r="Q27" s="46">
        <v>18.203842953465553</v>
      </c>
      <c r="U27" s="46">
        <v>20.750526949438903</v>
      </c>
      <c r="Y27" s="46">
        <v>23.625330695653787</v>
      </c>
      <c r="AC27" s="46">
        <v>25.588997872659693</v>
      </c>
      <c r="AG27" s="46">
        <v>27.923680317874009</v>
      </c>
      <c r="AK27" s="46">
        <v>30.594065346470895</v>
      </c>
      <c r="AO27" s="46">
        <v>33.051819368426237</v>
      </c>
      <c r="AS27" s="46">
        <v>34.961715779326532</v>
      </c>
      <c r="AW27" s="46">
        <v>37.45208747599041</v>
      </c>
      <c r="BA27" s="46">
        <v>39.996367531539505</v>
      </c>
    </row>
    <row r="28" spans="1:56">
      <c r="A28" s="73"/>
      <c r="B28" s="114" t="s">
        <v>82</v>
      </c>
      <c r="E28" s="49">
        <v>6.5007100655592995E-2</v>
      </c>
      <c r="F28" s="152"/>
      <c r="I28" s="49">
        <v>6.0489054392907922E-2</v>
      </c>
      <c r="J28" s="152"/>
      <c r="M28" s="49">
        <v>5.543034874514477E-2</v>
      </c>
      <c r="N28" s="152"/>
      <c r="Q28" s="49">
        <v>5.3820281266604195E-2</v>
      </c>
      <c r="U28" s="49">
        <v>5.3479944108153585E-2</v>
      </c>
      <c r="Y28" s="49">
        <v>5.6937998490722036E-2</v>
      </c>
      <c r="AC28" s="49">
        <v>5.1673832751829817E-2</v>
      </c>
      <c r="AG28" s="49">
        <v>5.0208007768496557E-2</v>
      </c>
      <c r="AK28" s="49">
        <v>5.1450803043832073E-2</v>
      </c>
      <c r="AO28" s="49">
        <v>4.9822884779314312E-2</v>
      </c>
      <c r="AS28" s="49">
        <v>4.619474665325269E-2</v>
      </c>
      <c r="AW28" s="49">
        <v>4.6197075252970211E-2</v>
      </c>
      <c r="BA28" s="49">
        <v>4.7495394520798505E-2</v>
      </c>
    </row>
    <row r="29" spans="1:56">
      <c r="A29" s="73"/>
      <c r="B29" s="114" t="s">
        <v>33</v>
      </c>
      <c r="E29" s="46">
        <v>45.664158512264784</v>
      </c>
      <c r="F29" s="152"/>
      <c r="I29" s="46">
        <v>43.278882343161783</v>
      </c>
      <c r="J29" s="152"/>
      <c r="M29" s="46">
        <v>41.527426133173613</v>
      </c>
      <c r="N29" s="152"/>
      <c r="Q29" s="46">
        <v>39.181615920107767</v>
      </c>
      <c r="U29" s="46">
        <v>36.352711812012302</v>
      </c>
      <c r="Y29" s="46">
        <v>33.152652673113423</v>
      </c>
      <c r="AC29" s="46">
        <v>30.725173690879483</v>
      </c>
      <c r="AG29" s="46">
        <v>28.080652764418581</v>
      </c>
      <c r="AK29" s="46">
        <v>25.200237416287688</v>
      </c>
      <c r="AO29" s="46">
        <v>22.448517546474299</v>
      </c>
      <c r="AS29" s="46">
        <v>20.045390121361045</v>
      </c>
      <c r="AW29" s="46">
        <v>17.272383424712039</v>
      </c>
      <c r="BA29" s="46">
        <v>14.495231386576947</v>
      </c>
    </row>
    <row r="30" spans="1:56">
      <c r="A30" s="73"/>
      <c r="B30" s="114" t="s">
        <v>34</v>
      </c>
      <c r="E30" s="159">
        <v>49060.673153745265</v>
      </c>
      <c r="F30" s="152"/>
      <c r="I30" s="159">
        <v>48536.2616684323</v>
      </c>
      <c r="J30" s="152"/>
      <c r="M30" s="159">
        <v>57877.302748386923</v>
      </c>
      <c r="N30" s="152"/>
      <c r="Q30" s="48">
        <v>58940.211541589728</v>
      </c>
      <c r="U30" s="48">
        <v>60256.042308221535</v>
      </c>
      <c r="Y30" s="48">
        <v>63103.755240310114</v>
      </c>
      <c r="AC30" s="48">
        <v>74627.289687771015</v>
      </c>
      <c r="AG30" s="48">
        <v>78459.395748009818</v>
      </c>
      <c r="AK30" s="48">
        <v>81662.443525369934</v>
      </c>
      <c r="AO30" s="48">
        <v>84738.011283901418</v>
      </c>
      <c r="AS30" s="48">
        <v>95102.800362403446</v>
      </c>
      <c r="AW30" s="48">
        <v>98372.765951587789</v>
      </c>
      <c r="BA30" s="48">
        <v>99914.861515793615</v>
      </c>
    </row>
    <row r="31" spans="1:56">
      <c r="A31" s="73"/>
      <c r="B31" s="114" t="s">
        <v>35</v>
      </c>
      <c r="E31" s="47">
        <v>2.2275066266233573E-2</v>
      </c>
      <c r="F31" s="152"/>
      <c r="I31" s="47">
        <v>2.2131803223776187E-2</v>
      </c>
      <c r="J31" s="152"/>
      <c r="M31" s="47">
        <v>2.1732245209452682E-2</v>
      </c>
      <c r="N31" s="152"/>
      <c r="Q31" s="47">
        <v>2.1783613772999671E-2</v>
      </c>
      <c r="U31" s="47">
        <v>2.1811356744369532E-2</v>
      </c>
      <c r="Y31" s="47">
        <v>2.1908934250458006E-2</v>
      </c>
      <c r="AC31" s="47">
        <v>2.1727918657867079E-2</v>
      </c>
      <c r="AG31" s="47">
        <v>2.1751569260393483E-2</v>
      </c>
      <c r="AK31" s="47">
        <v>2.1864685462011146E-2</v>
      </c>
      <c r="AO31" s="47">
        <v>2.1865611541444344E-2</v>
      </c>
      <c r="AS31" s="47">
        <v>2.1883427209410361E-2</v>
      </c>
      <c r="AW31" s="47">
        <v>2.1890989732123292E-2</v>
      </c>
      <c r="BA31" s="47">
        <v>2.1995904554703908E-2</v>
      </c>
    </row>
    <row r="32" spans="1:56">
      <c r="A32" s="73"/>
      <c r="B32" s="88"/>
      <c r="E32" s="89"/>
      <c r="F32" s="160"/>
      <c r="I32" s="89"/>
      <c r="J32" s="160"/>
      <c r="M32" s="89"/>
      <c r="N32" s="160"/>
      <c r="Q32" s="89"/>
      <c r="R32" s="31"/>
      <c r="U32" s="89"/>
      <c r="V32" s="31"/>
      <c r="Y32" s="89"/>
      <c r="Z32" s="31"/>
      <c r="AC32" s="89"/>
      <c r="AD32" s="31"/>
      <c r="AG32" s="89"/>
      <c r="AH32" s="31"/>
      <c r="AK32" s="89"/>
      <c r="AL32" s="31"/>
      <c r="AO32" s="89"/>
      <c r="AP32" s="31"/>
      <c r="AS32" s="89"/>
      <c r="AT32" s="31"/>
      <c r="AW32" s="89"/>
      <c r="AX32" s="31"/>
      <c r="BA32" s="89"/>
      <c r="BB32" s="31"/>
    </row>
    <row r="33" spans="1:56">
      <c r="A33" s="90"/>
      <c r="B33" s="91" t="s">
        <v>36</v>
      </c>
      <c r="C33" s="92"/>
      <c r="D33" s="92"/>
      <c r="E33" s="91"/>
      <c r="F33" s="161"/>
      <c r="G33" s="91"/>
      <c r="H33" s="92"/>
      <c r="I33" s="91"/>
      <c r="J33" s="161"/>
      <c r="K33" s="91"/>
      <c r="L33" s="92"/>
      <c r="M33" s="91"/>
      <c r="N33" s="161"/>
      <c r="O33" s="91"/>
      <c r="P33" s="92"/>
      <c r="Q33" s="91"/>
      <c r="R33" s="32"/>
      <c r="S33" s="91"/>
      <c r="T33" s="92"/>
      <c r="U33" s="91"/>
      <c r="V33" s="32"/>
      <c r="W33" s="91"/>
      <c r="X33" s="92"/>
      <c r="Y33" s="91"/>
      <c r="Z33" s="32"/>
      <c r="AA33" s="91"/>
      <c r="AB33" s="92"/>
      <c r="AC33" s="91"/>
      <c r="AD33" s="32"/>
      <c r="AE33" s="91"/>
      <c r="AF33" s="92"/>
      <c r="AG33" s="91"/>
      <c r="AH33" s="32"/>
      <c r="AI33" s="91"/>
      <c r="AJ33" s="92"/>
      <c r="AK33" s="91"/>
      <c r="AL33" s="32"/>
      <c r="AM33" s="91"/>
      <c r="AN33" s="92"/>
      <c r="AO33" s="91"/>
      <c r="AP33" s="32"/>
      <c r="AQ33" s="91"/>
      <c r="AR33" s="92"/>
      <c r="AS33" s="91"/>
      <c r="AT33" s="32"/>
      <c r="AU33" s="91"/>
      <c r="AV33" s="92"/>
      <c r="AW33" s="91"/>
      <c r="AX33" s="32"/>
      <c r="AY33" s="91"/>
      <c r="AZ33" s="92"/>
      <c r="BA33" s="91"/>
      <c r="BB33" s="32"/>
      <c r="BC33" s="91"/>
      <c r="BD33" s="92"/>
    </row>
    <row r="34" spans="1:56">
      <c r="A34" s="93" t="s">
        <v>326</v>
      </c>
      <c r="B34" s="114" t="s">
        <v>327</v>
      </c>
      <c r="E34" s="86">
        <v>1513</v>
      </c>
      <c r="F34" s="86">
        <v>15847.659999999998</v>
      </c>
      <c r="G34" s="11">
        <v>2.1223499232028543E-4</v>
      </c>
      <c r="I34" s="86">
        <v>1871</v>
      </c>
      <c r="J34" s="86">
        <v>469032.61000000004</v>
      </c>
      <c r="K34" s="11">
        <v>5.1184059228132012E-3</v>
      </c>
      <c r="M34" s="86">
        <v>2304</v>
      </c>
      <c r="N34" s="86">
        <v>687095.25999999989</v>
      </c>
      <c r="O34" s="11">
        <v>5.1060576249640248E-3</v>
      </c>
      <c r="Q34" s="86">
        <v>2670</v>
      </c>
      <c r="R34" s="86">
        <v>801914.17999999982</v>
      </c>
      <c r="S34" s="11">
        <f t="shared" ref="S34:S39" si="0">R34/R$50</f>
        <v>5.0297793480237139E-3</v>
      </c>
      <c r="U34" s="86">
        <v>2855</v>
      </c>
      <c r="V34" s="86">
        <v>613039.78</v>
      </c>
      <c r="W34" s="11">
        <v>3.499798346683789E-3</v>
      </c>
      <c r="Y34" s="86">
        <v>3219</v>
      </c>
      <c r="Z34" s="86">
        <v>0</v>
      </c>
      <c r="AA34" s="11">
        <v>0</v>
      </c>
      <c r="AC34" s="86">
        <v>3439</v>
      </c>
      <c r="AD34" s="86">
        <v>88540.55</v>
      </c>
      <c r="AE34" s="11">
        <v>3.429998927103853E-4</v>
      </c>
      <c r="AG34" s="86">
        <v>3633</v>
      </c>
      <c r="AH34" s="86">
        <v>127211.64</v>
      </c>
      <c r="AI34" s="11">
        <v>4.4506426067817892E-4</v>
      </c>
      <c r="AK34" s="86">
        <v>3775</v>
      </c>
      <c r="AL34" s="86">
        <v>38671.370000000003</v>
      </c>
      <c r="AM34" s="11">
        <v>1.2514573674793987E-4</v>
      </c>
      <c r="AO34" s="86">
        <v>4000</v>
      </c>
      <c r="AP34" s="86">
        <v>439987.13</v>
      </c>
      <c r="AQ34" s="11">
        <v>1.2919440307126748E-3</v>
      </c>
      <c r="AS34" s="86">
        <v>4264</v>
      </c>
      <c r="AT34" s="86">
        <v>315257.87</v>
      </c>
      <c r="AU34" s="11">
        <v>7.7505653336038178E-4</v>
      </c>
      <c r="AW34" s="86">
        <v>4496</v>
      </c>
      <c r="AX34" s="86">
        <v>110119.20999999996</v>
      </c>
      <c r="AY34" s="11">
        <v>2.4859149003982376E-4</v>
      </c>
      <c r="BA34" s="86">
        <v>4712</v>
      </c>
      <c r="BB34" s="86">
        <v>195906.98</v>
      </c>
      <c r="BC34" s="11">
        <v>4.1567503574010831E-4</v>
      </c>
      <c r="BD34" s="11"/>
    </row>
    <row r="35" spans="1:56">
      <c r="A35" s="93" t="s">
        <v>161</v>
      </c>
      <c r="B35" s="94" t="s">
        <v>150</v>
      </c>
      <c r="C35" s="94"/>
      <c r="D35" s="94"/>
      <c r="E35" s="86">
        <v>8</v>
      </c>
      <c r="F35" s="86">
        <v>79692.029999999984</v>
      </c>
      <c r="G35" s="11">
        <v>1.0672514033641532E-3</v>
      </c>
      <c r="H35" s="94"/>
      <c r="I35" s="86">
        <v>8</v>
      </c>
      <c r="J35" s="86">
        <v>90245.21</v>
      </c>
      <c r="K35" s="11">
        <v>9.8481770248239476E-4</v>
      </c>
      <c r="L35" s="94"/>
      <c r="M35" s="86">
        <v>7</v>
      </c>
      <c r="N35" s="86">
        <v>63878.740000000005</v>
      </c>
      <c r="O35" s="11">
        <v>4.7470641472638678E-4</v>
      </c>
      <c r="P35" s="94"/>
      <c r="Q35" s="86">
        <v>4</v>
      </c>
      <c r="R35" s="86">
        <v>5964.18</v>
      </c>
      <c r="S35" s="11">
        <f t="shared" si="0"/>
        <v>3.7408628180008097E-5</v>
      </c>
      <c r="T35" s="94"/>
      <c r="U35" s="86">
        <v>9</v>
      </c>
      <c r="V35" s="86">
        <v>119180.12000000001</v>
      </c>
      <c r="W35" s="11">
        <v>6.8039040946669981E-4</v>
      </c>
      <c r="X35" s="94"/>
      <c r="Y35" s="86">
        <v>2</v>
      </c>
      <c r="Z35" s="86">
        <v>0</v>
      </c>
      <c r="AA35" s="11">
        <v>0</v>
      </c>
      <c r="AB35" s="94"/>
      <c r="AC35" s="86">
        <v>12</v>
      </c>
      <c r="AD35" s="86">
        <v>137723.98000000001</v>
      </c>
      <c r="AE35" s="11">
        <v>5.3353305760634254E-4</v>
      </c>
      <c r="AF35" s="94"/>
      <c r="AG35" s="86">
        <v>6</v>
      </c>
      <c r="AH35" s="86">
        <v>130869.20000000003</v>
      </c>
      <c r="AI35" s="11">
        <v>4.5786064658505105E-4</v>
      </c>
      <c r="AJ35" s="94"/>
      <c r="AK35" s="86">
        <v>2</v>
      </c>
      <c r="AL35" s="86">
        <v>13724.700000000003</v>
      </c>
      <c r="AM35" s="11">
        <v>4.4414968829510065E-5</v>
      </c>
      <c r="AN35" s="94"/>
      <c r="AO35" s="86">
        <v>13</v>
      </c>
      <c r="AP35" s="86">
        <v>282434.54000000004</v>
      </c>
      <c r="AQ35" s="11">
        <v>8.2931884398545987E-4</v>
      </c>
      <c r="AR35" s="94"/>
      <c r="AS35" s="86">
        <v>9</v>
      </c>
      <c r="AT35" s="86">
        <v>170259.53999999998</v>
      </c>
      <c r="AU35" s="11">
        <v>4.1858041115336227E-4</v>
      </c>
      <c r="AV35" s="94"/>
      <c r="AW35" s="86">
        <v>5</v>
      </c>
      <c r="AX35" s="86">
        <v>253453.39999999997</v>
      </c>
      <c r="AY35" s="11">
        <v>5.7216500519445687E-4</v>
      </c>
      <c r="AZ35" s="94"/>
      <c r="BA35" s="86">
        <v>4</v>
      </c>
      <c r="BB35" s="86">
        <v>147584.37</v>
      </c>
      <c r="BC35" s="11">
        <v>3.1314421913109658E-4</v>
      </c>
      <c r="BD35" s="95"/>
    </row>
    <row r="36" spans="1:56">
      <c r="A36" s="93" t="s">
        <v>162</v>
      </c>
      <c r="B36" s="94" t="s">
        <v>151</v>
      </c>
      <c r="C36" s="94"/>
      <c r="D36" s="94"/>
      <c r="E36" s="86">
        <v>0</v>
      </c>
      <c r="F36" s="86">
        <v>0</v>
      </c>
      <c r="G36" s="11">
        <v>0</v>
      </c>
      <c r="H36" s="94"/>
      <c r="I36" s="86">
        <v>2</v>
      </c>
      <c r="J36" s="86">
        <v>4557.8999999999996</v>
      </c>
      <c r="K36" s="11">
        <v>4.9738934688550303E-5</v>
      </c>
      <c r="L36" s="94"/>
      <c r="M36" s="86">
        <v>6</v>
      </c>
      <c r="N36" s="86">
        <v>67679.099999999991</v>
      </c>
      <c r="O36" s="11">
        <v>5.029482878483294E-4</v>
      </c>
      <c r="P36" s="94"/>
      <c r="Q36" s="86">
        <v>8</v>
      </c>
      <c r="R36" s="86">
        <v>78368.60000000002</v>
      </c>
      <c r="S36" s="11">
        <f t="shared" si="0"/>
        <v>4.9154482567390371E-4</v>
      </c>
      <c r="T36" s="94"/>
      <c r="U36" s="86">
        <v>10</v>
      </c>
      <c r="V36" s="86">
        <v>294171.83000000007</v>
      </c>
      <c r="W36" s="11">
        <v>1.6794050204620404E-3</v>
      </c>
      <c r="X36" s="94"/>
      <c r="Y36" s="86">
        <v>1</v>
      </c>
      <c r="Z36" s="86">
        <v>0</v>
      </c>
      <c r="AA36" s="11">
        <v>0</v>
      </c>
      <c r="AB36" s="94"/>
      <c r="AC36" s="86">
        <v>2</v>
      </c>
      <c r="AD36" s="86">
        <v>5664.6799999999957</v>
      </c>
      <c r="AE36" s="11">
        <v>2.1944573782731911E-5</v>
      </c>
      <c r="AF36" s="94"/>
      <c r="AG36" s="86">
        <v>3</v>
      </c>
      <c r="AH36" s="86">
        <v>71140.260000000009</v>
      </c>
      <c r="AI36" s="11">
        <v>2.4889221789258772E-4</v>
      </c>
      <c r="AJ36" s="94"/>
      <c r="AK36" s="86">
        <v>1</v>
      </c>
      <c r="AL36" s="86">
        <v>7209.03</v>
      </c>
      <c r="AM36" s="11">
        <v>2.332938736300268E-5</v>
      </c>
      <c r="AN36" s="94"/>
      <c r="AO36" s="86">
        <v>2</v>
      </c>
      <c r="AP36" s="86">
        <v>75903.47</v>
      </c>
      <c r="AQ36" s="11">
        <v>2.2287705319216632E-4</v>
      </c>
      <c r="AR36" s="94"/>
      <c r="AS36" s="86">
        <v>2</v>
      </c>
      <c r="AT36" s="86">
        <v>7337.4699999999975</v>
      </c>
      <c r="AU36" s="11">
        <v>1.8039055018153229E-5</v>
      </c>
      <c r="AV36" s="94"/>
      <c r="AW36" s="86">
        <v>0</v>
      </c>
      <c r="AX36" s="86">
        <v>0</v>
      </c>
      <c r="AY36" s="11">
        <v>0</v>
      </c>
      <c r="AZ36" s="94"/>
      <c r="BA36" s="86">
        <v>1</v>
      </c>
      <c r="BB36" s="86">
        <v>20086.370000000003</v>
      </c>
      <c r="BC36" s="11">
        <v>4.2619219425663342E-5</v>
      </c>
      <c r="BD36" s="95"/>
    </row>
    <row r="37" spans="1:56">
      <c r="A37" s="93" t="s">
        <v>163</v>
      </c>
      <c r="B37" s="114" t="s">
        <v>152</v>
      </c>
      <c r="E37" s="86">
        <v>1</v>
      </c>
      <c r="F37" s="86">
        <v>6812.26</v>
      </c>
      <c r="G37" s="11">
        <v>9.1231131206991311E-5</v>
      </c>
      <c r="I37" s="86">
        <v>2</v>
      </c>
      <c r="J37" s="86">
        <v>17451.560000000001</v>
      </c>
      <c r="K37" s="11">
        <v>1.9044340662439219E-4</v>
      </c>
      <c r="M37" s="86">
        <v>3</v>
      </c>
      <c r="N37" s="86">
        <v>29190.06</v>
      </c>
      <c r="O37" s="11">
        <v>2.1692207341985945E-4</v>
      </c>
      <c r="Q37" s="86">
        <v>9</v>
      </c>
      <c r="R37" s="86">
        <v>82901.790000000008</v>
      </c>
      <c r="S37" s="11">
        <f t="shared" si="0"/>
        <v>5.1997797477056583E-4</v>
      </c>
      <c r="U37" s="86">
        <v>24</v>
      </c>
      <c r="V37" s="86">
        <v>253088.88000000003</v>
      </c>
      <c r="W37" s="11">
        <v>1.4448655253465801E-3</v>
      </c>
      <c r="Y37" s="86">
        <v>1</v>
      </c>
      <c r="Z37" s="86">
        <v>0</v>
      </c>
      <c r="AA37" s="11">
        <v>0</v>
      </c>
      <c r="AC37" s="86">
        <v>3</v>
      </c>
      <c r="AD37" s="86">
        <v>15832.420000000018</v>
      </c>
      <c r="AE37" s="11">
        <v>6.133368678357843E-5</v>
      </c>
      <c r="AG37" s="86">
        <v>1</v>
      </c>
      <c r="AH37" s="86">
        <v>34297.279999999999</v>
      </c>
      <c r="AI37" s="11">
        <v>1.1999289975722734E-4</v>
      </c>
      <c r="AK37" s="86">
        <v>3</v>
      </c>
      <c r="AL37" s="86">
        <v>222270.04</v>
      </c>
      <c r="AM37" s="11">
        <v>7.1929564204200843E-4</v>
      </c>
      <c r="AO37" s="86">
        <v>2</v>
      </c>
      <c r="AP37" s="86">
        <v>52337.429999999993</v>
      </c>
      <c r="AQ37" s="11">
        <v>1.5367956392575041E-4</v>
      </c>
      <c r="AS37" s="86">
        <v>2</v>
      </c>
      <c r="AT37" s="86">
        <v>99410.40999999996</v>
      </c>
      <c r="AU37" s="11">
        <v>2.4439893524159825E-4</v>
      </c>
      <c r="AW37" s="86">
        <v>1</v>
      </c>
      <c r="AX37" s="86">
        <v>14297.29</v>
      </c>
      <c r="AY37" s="11">
        <v>3.2275791159702955E-5</v>
      </c>
      <c r="BA37" s="86">
        <v>0</v>
      </c>
      <c r="BB37" s="86">
        <v>0</v>
      </c>
      <c r="BC37" s="11">
        <v>0</v>
      </c>
      <c r="BD37" s="95"/>
    </row>
    <row r="38" spans="1:56">
      <c r="A38" s="93" t="s">
        <v>164</v>
      </c>
      <c r="B38" s="114" t="s">
        <v>84</v>
      </c>
      <c r="E38" s="86">
        <v>0</v>
      </c>
      <c r="F38" s="86">
        <v>0</v>
      </c>
      <c r="G38" s="11">
        <v>0</v>
      </c>
      <c r="I38" s="86">
        <v>3</v>
      </c>
      <c r="J38" s="86">
        <v>13195.939999999999</v>
      </c>
      <c r="K38" s="11">
        <v>1.4400315887009993E-4</v>
      </c>
      <c r="M38" s="86">
        <v>4</v>
      </c>
      <c r="N38" s="86">
        <v>5191.8399999999992</v>
      </c>
      <c r="O38" s="11">
        <v>3.8582472857683847E-5</v>
      </c>
      <c r="Q38" s="86">
        <v>7</v>
      </c>
      <c r="R38" s="86">
        <v>102817.60999999999</v>
      </c>
      <c r="S38" s="11">
        <f t="shared" si="0"/>
        <v>6.4489430950224189E-4</v>
      </c>
      <c r="U38" s="86">
        <v>6</v>
      </c>
      <c r="V38" s="86">
        <v>49016.57</v>
      </c>
      <c r="W38" s="11">
        <v>2.7983193952945469E-4</v>
      </c>
      <c r="Y38" s="86">
        <v>2</v>
      </c>
      <c r="Z38" s="86">
        <v>0</v>
      </c>
      <c r="AA38" s="11">
        <v>0</v>
      </c>
      <c r="AC38" s="86">
        <v>2</v>
      </c>
      <c r="AD38" s="86">
        <v>27645.099999999966</v>
      </c>
      <c r="AE38" s="11">
        <v>1.0709518219581718E-4</v>
      </c>
      <c r="AG38" s="86">
        <v>0</v>
      </c>
      <c r="AH38" s="86">
        <v>0</v>
      </c>
      <c r="AI38" s="11">
        <v>0</v>
      </c>
      <c r="AK38" s="86">
        <v>2</v>
      </c>
      <c r="AL38" s="86">
        <v>94299.66</v>
      </c>
      <c r="AM38" s="11">
        <v>3.0516633948526352E-4</v>
      </c>
      <c r="AO38" s="86">
        <v>1</v>
      </c>
      <c r="AP38" s="86">
        <v>7804.5499999999984</v>
      </c>
      <c r="AQ38" s="11">
        <v>2.2916674369313039E-5</v>
      </c>
      <c r="AS38" s="86">
        <v>0</v>
      </c>
      <c r="AT38" s="86">
        <v>0</v>
      </c>
      <c r="AU38" s="11">
        <v>0</v>
      </c>
      <c r="AW38" s="86">
        <v>1</v>
      </c>
      <c r="AX38" s="86">
        <v>96095.999999999985</v>
      </c>
      <c r="AY38" s="11">
        <v>2.1693442794283496E-4</v>
      </c>
      <c r="BA38" s="86">
        <v>0</v>
      </c>
      <c r="BB38" s="86">
        <v>0</v>
      </c>
      <c r="BC38" s="11">
        <v>0</v>
      </c>
      <c r="BD38" s="95"/>
    </row>
    <row r="39" spans="1:56" ht="13.5" thickBot="1">
      <c r="A39" s="93" t="s">
        <v>165</v>
      </c>
      <c r="B39" s="114" t="s">
        <v>83</v>
      </c>
      <c r="E39" s="86">
        <v>0</v>
      </c>
      <c r="F39" s="86">
        <v>0</v>
      </c>
      <c r="G39" s="11">
        <v>0</v>
      </c>
      <c r="I39" s="86">
        <v>2</v>
      </c>
      <c r="J39" s="86">
        <v>12565.17</v>
      </c>
      <c r="K39" s="11">
        <v>1.3711976348329969E-4</v>
      </c>
      <c r="M39" s="86">
        <v>1</v>
      </c>
      <c r="N39" s="86">
        <v>832.36</v>
      </c>
      <c r="O39" s="11">
        <v>6.1855733435201647E-6</v>
      </c>
      <c r="Q39" s="86">
        <v>7</v>
      </c>
      <c r="R39" s="86">
        <v>61860.969999999994</v>
      </c>
      <c r="S39" s="11">
        <f t="shared" si="0"/>
        <v>3.8800539648109798E-4</v>
      </c>
      <c r="U39" s="86">
        <v>3</v>
      </c>
      <c r="V39" s="86">
        <v>46295.98</v>
      </c>
      <c r="W39" s="11">
        <v>2.6430029428450104E-4</v>
      </c>
      <c r="Y39" s="86">
        <v>0</v>
      </c>
      <c r="Z39" s="86">
        <v>0</v>
      </c>
      <c r="AA39" s="11">
        <v>0</v>
      </c>
      <c r="AC39" s="86">
        <v>1</v>
      </c>
      <c r="AD39" s="86">
        <v>14484.860000000006</v>
      </c>
      <c r="AE39" s="11">
        <v>5.6113333675078293E-5</v>
      </c>
      <c r="AG39" s="86">
        <v>0</v>
      </c>
      <c r="AH39" s="86">
        <v>0</v>
      </c>
      <c r="AI39" s="11">
        <v>0</v>
      </c>
      <c r="AK39" s="86">
        <v>1</v>
      </c>
      <c r="AL39" s="86">
        <v>47725.75</v>
      </c>
      <c r="AM39" s="11">
        <v>1.5444692405772E-4</v>
      </c>
      <c r="AO39" s="86">
        <v>1</v>
      </c>
      <c r="AP39" s="86">
        <v>6168.1899999999978</v>
      </c>
      <c r="AQ39" s="11">
        <v>1.8111793976341105E-5</v>
      </c>
      <c r="AS39" s="86">
        <v>0</v>
      </c>
      <c r="AT39" s="86">
        <v>0</v>
      </c>
      <c r="AU39" s="11">
        <v>0</v>
      </c>
      <c r="AW39" s="86">
        <v>0</v>
      </c>
      <c r="AX39" s="86">
        <v>0</v>
      </c>
      <c r="AY39" s="11">
        <v>0</v>
      </c>
      <c r="BA39" s="86">
        <v>0</v>
      </c>
      <c r="BB39" s="86">
        <v>0</v>
      </c>
      <c r="BC39" s="11">
        <v>0</v>
      </c>
      <c r="BD39" s="95"/>
    </row>
    <row r="40" spans="1:56" ht="13.5" thickBot="1">
      <c r="A40" s="73"/>
      <c r="B40" s="72" t="s">
        <v>37</v>
      </c>
      <c r="C40" s="72"/>
      <c r="D40" s="72"/>
      <c r="E40" s="96">
        <v>1522</v>
      </c>
      <c r="F40" s="96">
        <v>102351.94999999998</v>
      </c>
      <c r="G40" s="97">
        <v>1.3707175268914298E-3</v>
      </c>
      <c r="H40" s="72"/>
      <c r="I40" s="96">
        <v>1888</v>
      </c>
      <c r="J40" s="96">
        <v>607048.39000000013</v>
      </c>
      <c r="K40" s="97">
        <v>6.6245288889619381E-3</v>
      </c>
      <c r="L40" s="72"/>
      <c r="M40" s="96">
        <v>2325</v>
      </c>
      <c r="N40" s="96">
        <v>853867.35999999987</v>
      </c>
      <c r="O40" s="97">
        <v>6.345402447159804E-3</v>
      </c>
      <c r="P40" s="72"/>
      <c r="Q40" s="96">
        <v>2705</v>
      </c>
      <c r="R40" s="96">
        <v>1133827.3299999998</v>
      </c>
      <c r="S40" s="97">
        <f>SUM(S34:S39)</f>
        <v>7.1116104826315311E-3</v>
      </c>
      <c r="T40" s="72"/>
      <c r="U40" s="96">
        <v>2907</v>
      </c>
      <c r="V40" s="96">
        <v>1374793.1600000001</v>
      </c>
      <c r="W40" s="97">
        <v>7.8485915357730651E-3</v>
      </c>
      <c r="X40" s="72"/>
      <c r="Y40" s="96">
        <v>3225</v>
      </c>
      <c r="Z40" s="96">
        <v>0</v>
      </c>
      <c r="AA40" s="97">
        <v>0</v>
      </c>
      <c r="AB40" s="72"/>
      <c r="AC40" s="96">
        <v>3459</v>
      </c>
      <c r="AD40" s="96">
        <v>289891.58999999997</v>
      </c>
      <c r="AE40" s="97">
        <v>1.1230197267539336E-3</v>
      </c>
      <c r="AF40" s="72"/>
      <c r="AG40" s="96">
        <v>3643</v>
      </c>
      <c r="AH40" s="96">
        <v>363518.38</v>
      </c>
      <c r="AI40" s="97">
        <v>1.2718100249130449E-3</v>
      </c>
      <c r="AJ40" s="72"/>
      <c r="AK40" s="96">
        <v>3784</v>
      </c>
      <c r="AL40" s="96">
        <v>423900.55000000005</v>
      </c>
      <c r="AM40" s="97">
        <v>1.3717989985254446E-3</v>
      </c>
      <c r="AN40" s="72"/>
      <c r="AO40" s="96">
        <v>4019</v>
      </c>
      <c r="AP40" s="96">
        <v>864635.31</v>
      </c>
      <c r="AQ40" s="97">
        <v>2.5388479601617057E-3</v>
      </c>
      <c r="AR40" s="72"/>
      <c r="AS40" s="96">
        <v>4277</v>
      </c>
      <c r="AT40" s="96">
        <v>592265.28999999992</v>
      </c>
      <c r="AU40" s="97">
        <v>1.4560749347734955E-3</v>
      </c>
      <c r="AV40" s="72"/>
      <c r="AW40" s="96">
        <v>4503</v>
      </c>
      <c r="AX40" s="96">
        <v>473965.89999999991</v>
      </c>
      <c r="AY40" s="97">
        <v>1.0699667143368185E-3</v>
      </c>
      <c r="AZ40" s="72"/>
      <c r="BA40" s="96">
        <v>4717</v>
      </c>
      <c r="BB40" s="96">
        <v>363577.72</v>
      </c>
      <c r="BC40" s="97">
        <v>7.7143847429686821E-4</v>
      </c>
      <c r="BD40" s="95"/>
    </row>
    <row r="41" spans="1:56">
      <c r="A41" s="73"/>
      <c r="B41" s="114" t="s">
        <v>155</v>
      </c>
      <c r="E41" s="86"/>
      <c r="F41" s="162" t="s">
        <v>153</v>
      </c>
      <c r="G41" s="95">
        <v>1.1584825345711445E-3</v>
      </c>
      <c r="I41" s="86"/>
      <c r="J41" s="162" t="s">
        <v>153</v>
      </c>
      <c r="K41" s="95">
        <v>1.5061229661487369E-3</v>
      </c>
      <c r="M41" s="86"/>
      <c r="N41" s="162" t="s">
        <v>153</v>
      </c>
      <c r="O41" s="95">
        <v>1.2393448221957796E-3</v>
      </c>
      <c r="Q41" s="86"/>
      <c r="R41" s="33" t="s">
        <v>153</v>
      </c>
      <c r="S41" s="95">
        <f>SUM(S35:S39)</f>
        <v>2.0818311346078172E-3</v>
      </c>
      <c r="U41" s="86"/>
      <c r="V41" s="33" t="s">
        <v>153</v>
      </c>
      <c r="W41" s="95">
        <v>4.3487931890892756E-3</v>
      </c>
      <c r="Y41" s="86"/>
      <c r="Z41" s="33" t="s">
        <v>153</v>
      </c>
      <c r="AA41" s="95">
        <v>0</v>
      </c>
      <c r="AC41" s="86"/>
      <c r="AD41" s="33" t="s">
        <v>153</v>
      </c>
      <c r="AE41" s="95">
        <v>7.8001983404354849E-4</v>
      </c>
      <c r="AG41" s="86"/>
      <c r="AH41" s="33" t="s">
        <v>153</v>
      </c>
      <c r="AI41" s="95">
        <v>8.2674576423486608E-4</v>
      </c>
      <c r="AK41" s="86"/>
      <c r="AL41" s="33" t="s">
        <v>153</v>
      </c>
      <c r="AM41" s="95">
        <v>1.2466532617775047E-3</v>
      </c>
      <c r="AO41" s="86"/>
      <c r="AP41" s="33" t="s">
        <v>153</v>
      </c>
      <c r="AQ41" s="95">
        <v>1.2469039294490307E-3</v>
      </c>
      <c r="AS41" s="86"/>
      <c r="AT41" s="33" t="s">
        <v>153</v>
      </c>
      <c r="AU41" s="95">
        <v>6.8101840141311372E-4</v>
      </c>
      <c r="AW41" s="86"/>
      <c r="AX41" s="33" t="s">
        <v>153</v>
      </c>
      <c r="AY41" s="95">
        <v>8.2137522429699477E-4</v>
      </c>
      <c r="BA41" s="86"/>
      <c r="BB41" s="33" t="s">
        <v>153</v>
      </c>
      <c r="BC41" s="95">
        <v>3.5576343855675991E-4</v>
      </c>
      <c r="BD41" s="95"/>
    </row>
    <row r="42" spans="1:56">
      <c r="A42" s="90"/>
      <c r="F42" s="163"/>
      <c r="J42" s="163"/>
      <c r="N42" s="163"/>
      <c r="R42" s="34"/>
      <c r="V42" s="34"/>
      <c r="Z42" s="34"/>
      <c r="AD42" s="34"/>
      <c r="AH42" s="34"/>
      <c r="AL42" s="34"/>
      <c r="AP42" s="34"/>
      <c r="AT42" s="34"/>
      <c r="AX42" s="34"/>
      <c r="BB42" s="34"/>
    </row>
    <row r="43" spans="1:56">
      <c r="A43" s="98" t="s">
        <v>166</v>
      </c>
      <c r="B43" s="91" t="s">
        <v>38</v>
      </c>
      <c r="C43" s="92"/>
      <c r="D43" s="92"/>
      <c r="E43" s="91"/>
      <c r="F43" s="161"/>
      <c r="G43" s="91"/>
      <c r="H43" s="92"/>
      <c r="I43" s="91"/>
      <c r="J43" s="161"/>
      <c r="K43" s="91"/>
      <c r="L43" s="92"/>
      <c r="M43" s="91"/>
      <c r="N43" s="161"/>
      <c r="O43" s="91"/>
      <c r="P43" s="92"/>
      <c r="Q43" s="91"/>
      <c r="R43" s="32"/>
      <c r="S43" s="91"/>
      <c r="T43" s="92"/>
      <c r="U43" s="91"/>
      <c r="V43" s="32"/>
      <c r="W43" s="91"/>
      <c r="X43" s="92"/>
      <c r="Y43" s="91"/>
      <c r="Z43" s="32"/>
      <c r="AA43" s="91"/>
      <c r="AB43" s="92"/>
      <c r="AC43" s="91"/>
      <c r="AD43" s="32"/>
      <c r="AE43" s="91"/>
      <c r="AF43" s="92"/>
      <c r="AG43" s="91"/>
      <c r="AH43" s="32"/>
      <c r="AI43" s="91"/>
      <c r="AJ43" s="92"/>
      <c r="AK43" s="91"/>
      <c r="AL43" s="32"/>
      <c r="AM43" s="91"/>
      <c r="AN43" s="92"/>
      <c r="AO43" s="91"/>
      <c r="AP43" s="32"/>
      <c r="AQ43" s="91"/>
      <c r="AR43" s="92"/>
      <c r="AS43" s="91"/>
      <c r="AT43" s="32"/>
      <c r="AU43" s="91"/>
      <c r="AV43" s="92"/>
      <c r="AW43" s="91"/>
      <c r="AX43" s="32"/>
      <c r="AY43" s="91"/>
      <c r="AZ43" s="92"/>
      <c r="BA43" s="91"/>
      <c r="BB43" s="32"/>
      <c r="BC43" s="91"/>
      <c r="BD43" s="92"/>
    </row>
    <row r="44" spans="1:56">
      <c r="A44" s="93" t="s">
        <v>326</v>
      </c>
      <c r="B44" s="114" t="s">
        <v>327</v>
      </c>
      <c r="E44" s="86">
        <v>1513</v>
      </c>
      <c r="F44" s="86">
        <v>74456343.990000144</v>
      </c>
      <c r="G44" s="9">
        <v>0.99713406237351221</v>
      </c>
      <c r="I44" s="86">
        <v>1871</v>
      </c>
      <c r="J44" s="86">
        <v>91140886.630000204</v>
      </c>
      <c r="K44" s="9">
        <v>0.99459194092589753</v>
      </c>
      <c r="M44" s="86">
        <v>2304</v>
      </c>
      <c r="N44" s="86">
        <v>134190115.39999974</v>
      </c>
      <c r="O44" s="9">
        <v>0.99721610935428551</v>
      </c>
      <c r="Q44" s="86">
        <v>2670</v>
      </c>
      <c r="R44" s="86">
        <v>158492570.40000018</v>
      </c>
      <c r="S44" s="9">
        <f>R44/R$50</f>
        <v>0.99409971452695312</v>
      </c>
      <c r="U44" s="86">
        <v>2855</v>
      </c>
      <c r="V44" s="86">
        <v>173065762.70999989</v>
      </c>
      <c r="W44" s="9">
        <v>0.98801952166958318</v>
      </c>
      <c r="Y44" s="86">
        <v>3219</v>
      </c>
      <c r="Z44" s="86">
        <v>203143377.77000019</v>
      </c>
      <c r="AA44" s="9">
        <v>0.99820041481662569</v>
      </c>
      <c r="AC44" s="86">
        <v>3439</v>
      </c>
      <c r="AD44" s="86">
        <v>256556744.18999997</v>
      </c>
      <c r="AE44" s="9">
        <v>0.99388286758209377</v>
      </c>
      <c r="AG44" s="86">
        <v>3633</v>
      </c>
      <c r="AH44" s="86">
        <v>284767610.9399997</v>
      </c>
      <c r="AI44" s="9">
        <v>0.99629158328673584</v>
      </c>
      <c r="AK44" s="86">
        <v>3775</v>
      </c>
      <c r="AL44" s="86">
        <v>307401764.90999979</v>
      </c>
      <c r="AM44" s="9">
        <v>0.99479331472556909</v>
      </c>
      <c r="AO44" s="86">
        <v>4000</v>
      </c>
      <c r="AP44" s="86">
        <v>338488893.14999974</v>
      </c>
      <c r="AQ44" s="9">
        <v>0.99391249232149714</v>
      </c>
      <c r="AS44" s="86">
        <v>4264</v>
      </c>
      <c r="AT44" s="86">
        <v>405500481.46999967</v>
      </c>
      <c r="AU44" s="9">
        <v>0.9969165795737428</v>
      </c>
      <c r="AW44" s="86">
        <v>4496</v>
      </c>
      <c r="AX44" s="86">
        <v>441358176.30999982</v>
      </c>
      <c r="AY44" s="9">
        <v>0.99635555585771229</v>
      </c>
      <c r="BA44" s="86">
        <v>4712</v>
      </c>
      <c r="BB44" s="86">
        <v>470790435.33999842</v>
      </c>
      <c r="BC44" s="9">
        <v>0.99892219785152614</v>
      </c>
      <c r="BD44" s="11"/>
    </row>
    <row r="45" spans="1:56">
      <c r="A45" s="93" t="s">
        <v>161</v>
      </c>
      <c r="B45" s="94" t="s">
        <v>150</v>
      </c>
      <c r="C45" s="94"/>
      <c r="D45" s="94"/>
      <c r="E45" s="86">
        <v>8</v>
      </c>
      <c r="F45" s="86">
        <v>177176.71</v>
      </c>
      <c r="G45" s="9">
        <v>2.3727854892257559E-3</v>
      </c>
      <c r="H45" s="94"/>
      <c r="I45" s="86">
        <v>8</v>
      </c>
      <c r="J45" s="86">
        <v>352617.72</v>
      </c>
      <c r="K45" s="9">
        <v>3.8480067015743036E-3</v>
      </c>
      <c r="L45" s="94"/>
      <c r="M45" s="86">
        <v>7</v>
      </c>
      <c r="N45" s="86">
        <v>119019.56000000001</v>
      </c>
      <c r="O45" s="9">
        <v>8.8447813169001258E-4</v>
      </c>
      <c r="P45" s="94"/>
      <c r="Q45" s="86">
        <v>4</v>
      </c>
      <c r="R45" s="86">
        <v>46840.479999999981</v>
      </c>
      <c r="S45" s="9">
        <f t="shared" ref="S45:S46" si="1">R45/R$50</f>
        <v>2.9379363132787825E-4</v>
      </c>
      <c r="T45" s="94"/>
      <c r="U45" s="86">
        <v>9</v>
      </c>
      <c r="V45" s="86">
        <v>314763.51</v>
      </c>
      <c r="W45" s="9">
        <v>1.7969613846174652E-3</v>
      </c>
      <c r="X45" s="94"/>
      <c r="Y45" s="86">
        <v>2</v>
      </c>
      <c r="Z45" s="86">
        <v>185827.53000000003</v>
      </c>
      <c r="AA45" s="9">
        <v>9.1311427212933851E-4</v>
      </c>
      <c r="AB45" s="94"/>
      <c r="AC45" s="86">
        <v>12</v>
      </c>
      <c r="AD45" s="86">
        <v>942526.0199999999</v>
      </c>
      <c r="AE45" s="9">
        <v>3.6512798230499631E-3</v>
      </c>
      <c r="AF45" s="94"/>
      <c r="AG45" s="86">
        <v>6</v>
      </c>
      <c r="AH45" s="86">
        <v>681143.56999999983</v>
      </c>
      <c r="AI45" s="9">
        <v>2.3830575519484328E-3</v>
      </c>
      <c r="AJ45" s="94"/>
      <c r="AK45" s="86">
        <v>2</v>
      </c>
      <c r="AL45" s="86">
        <v>101318.16</v>
      </c>
      <c r="AM45" s="9">
        <v>3.2787914623003144E-4</v>
      </c>
      <c r="AN45" s="94"/>
      <c r="AO45" s="86">
        <v>13</v>
      </c>
      <c r="AP45" s="86">
        <v>1133814.0900000001</v>
      </c>
      <c r="AQ45" s="9">
        <v>3.3292436201791255E-3</v>
      </c>
      <c r="AR45" s="94"/>
      <c r="AS45" s="86">
        <v>9</v>
      </c>
      <c r="AT45" s="86">
        <v>1108619.57</v>
      </c>
      <c r="AU45" s="9">
        <v>2.7255238409739846E-3</v>
      </c>
      <c r="AV45" s="94"/>
      <c r="AW45" s="86">
        <v>5</v>
      </c>
      <c r="AX45" s="86">
        <v>1388190.9000000001</v>
      </c>
      <c r="AY45" s="9">
        <v>3.1338078459764119E-3</v>
      </c>
      <c r="AZ45" s="94"/>
      <c r="BA45" s="86">
        <v>4</v>
      </c>
      <c r="BB45" s="86">
        <v>272648.59999999998</v>
      </c>
      <c r="BC45" s="9">
        <v>5.7850525055049321E-4</v>
      </c>
      <c r="BD45" s="95"/>
    </row>
    <row r="46" spans="1:56">
      <c r="A46" s="93" t="s">
        <v>162</v>
      </c>
      <c r="B46" s="94" t="s">
        <v>151</v>
      </c>
      <c r="C46" s="94"/>
      <c r="D46" s="94"/>
      <c r="E46" s="86">
        <v>0</v>
      </c>
      <c r="F46" s="86">
        <v>0</v>
      </c>
      <c r="G46" s="9">
        <v>0</v>
      </c>
      <c r="H46" s="94"/>
      <c r="I46" s="86">
        <v>2</v>
      </c>
      <c r="J46" s="86">
        <v>35762.969999999972</v>
      </c>
      <c r="K46" s="9">
        <v>3.9027008690374572E-4</v>
      </c>
      <c r="L46" s="94"/>
      <c r="M46" s="86">
        <v>6</v>
      </c>
      <c r="N46" s="86">
        <v>120027.39000000003</v>
      </c>
      <c r="O46" s="9">
        <v>8.9196768715015006E-4</v>
      </c>
      <c r="P46" s="94"/>
      <c r="Q46" s="86">
        <v>8</v>
      </c>
      <c r="R46" s="86">
        <v>184880.4800000001</v>
      </c>
      <c r="S46" s="9">
        <f t="shared" si="1"/>
        <v>1.1596103964101395E-3</v>
      </c>
      <c r="T46" s="94"/>
      <c r="U46" s="86">
        <v>10</v>
      </c>
      <c r="V46" s="86">
        <v>523596.99000000011</v>
      </c>
      <c r="W46" s="9">
        <v>2.9891761345904968E-3</v>
      </c>
      <c r="X46" s="94"/>
      <c r="Y46" s="86">
        <v>1</v>
      </c>
      <c r="Z46" s="86">
        <v>3956.7500000000005</v>
      </c>
      <c r="AA46" s="9">
        <v>1.9442570733452467E-5</v>
      </c>
      <c r="AB46" s="94"/>
      <c r="AC46" s="86">
        <v>2</v>
      </c>
      <c r="AD46" s="86">
        <v>71292.120000000024</v>
      </c>
      <c r="AE46" s="9">
        <v>2.7618068230992379E-4</v>
      </c>
      <c r="AF46" s="94"/>
      <c r="AG46" s="86">
        <v>3</v>
      </c>
      <c r="AH46" s="86">
        <v>255742.61000000002</v>
      </c>
      <c r="AI46" s="9">
        <v>8.9474434606422691E-4</v>
      </c>
      <c r="AJ46" s="94"/>
      <c r="AK46" s="86">
        <v>1</v>
      </c>
      <c r="AL46" s="86">
        <v>27226.69</v>
      </c>
      <c r="AM46" s="9">
        <v>8.81092182474468E-5</v>
      </c>
      <c r="AN46" s="94"/>
      <c r="AO46" s="86">
        <v>2</v>
      </c>
      <c r="AP46" s="86">
        <v>287098.33</v>
      </c>
      <c r="AQ46" s="9">
        <v>8.4301323466229035E-4</v>
      </c>
      <c r="AR46" s="94"/>
      <c r="AS46" s="86">
        <v>2</v>
      </c>
      <c r="AT46" s="86">
        <v>48094.59</v>
      </c>
      <c r="AU46" s="9">
        <v>1.1823979588134907E-4</v>
      </c>
      <c r="AV46" s="94"/>
      <c r="AW46" s="86">
        <v>0</v>
      </c>
      <c r="AX46" s="86">
        <v>0</v>
      </c>
      <c r="AY46" s="9">
        <v>0</v>
      </c>
      <c r="AZ46" s="94"/>
      <c r="BA46" s="86">
        <v>1</v>
      </c>
      <c r="BB46" s="86">
        <v>235317.83</v>
      </c>
      <c r="BC46" s="9">
        <v>4.9929689792336499E-4</v>
      </c>
      <c r="BD46" s="95"/>
    </row>
    <row r="47" spans="1:56">
      <c r="A47" s="93" t="s">
        <v>163</v>
      </c>
      <c r="B47" s="114" t="s">
        <v>152</v>
      </c>
      <c r="E47" s="86">
        <v>1</v>
      </c>
      <c r="F47" s="86">
        <v>36823.839999999997</v>
      </c>
      <c r="G47" s="9">
        <v>4.9315213726212068E-4</v>
      </c>
      <c r="I47" s="86">
        <v>2</v>
      </c>
      <c r="J47" s="86">
        <v>29287.619999999988</v>
      </c>
      <c r="K47" s="9">
        <v>3.1960662111127477E-4</v>
      </c>
      <c r="M47" s="86">
        <v>3</v>
      </c>
      <c r="N47" s="86">
        <v>80516.639999999999</v>
      </c>
      <c r="O47" s="9">
        <v>5.9834876987578623E-4</v>
      </c>
      <c r="Q47" s="86">
        <v>9</v>
      </c>
      <c r="R47" s="86">
        <v>209215.18</v>
      </c>
      <c r="S47" s="9">
        <f>R47/R$50</f>
        <v>1.3122429031708408E-3</v>
      </c>
      <c r="U47" s="86">
        <v>24</v>
      </c>
      <c r="V47" s="86">
        <v>943869.08999999973</v>
      </c>
      <c r="W47" s="9">
        <v>5.3884781843487077E-3</v>
      </c>
      <c r="Y47" s="86">
        <v>1</v>
      </c>
      <c r="Z47" s="86">
        <v>25772.61</v>
      </c>
      <c r="AA47" s="9">
        <v>1.2664075135166092E-4</v>
      </c>
      <c r="AC47" s="86">
        <v>3</v>
      </c>
      <c r="AD47" s="86">
        <v>278157.24</v>
      </c>
      <c r="AE47" s="9">
        <v>1.0775616762784611E-3</v>
      </c>
      <c r="AG47" s="86">
        <v>1</v>
      </c>
      <c r="AH47" s="86">
        <v>123081.59</v>
      </c>
      <c r="AI47" s="9">
        <v>4.3061481525153469E-4</v>
      </c>
      <c r="AK47" s="86">
        <v>3</v>
      </c>
      <c r="AL47" s="86">
        <v>824177.09</v>
      </c>
      <c r="AM47" s="9">
        <v>2.667147534178984E-3</v>
      </c>
      <c r="AO47" s="86">
        <v>2</v>
      </c>
      <c r="AP47" s="86">
        <v>436316.13</v>
      </c>
      <c r="AQ47" s="9">
        <v>1.2811647914727766E-3</v>
      </c>
      <c r="AS47" s="86">
        <v>2</v>
      </c>
      <c r="AT47" s="86">
        <v>97481.520000000019</v>
      </c>
      <c r="AU47" s="9">
        <v>2.396567894019608E-4</v>
      </c>
      <c r="AW47" s="86">
        <v>1</v>
      </c>
      <c r="AX47" s="86">
        <v>135254.64000000001</v>
      </c>
      <c r="AY47" s="9">
        <v>3.0533412374098912E-4</v>
      </c>
      <c r="BA47" s="86">
        <v>0</v>
      </c>
      <c r="BB47" s="86">
        <v>0</v>
      </c>
      <c r="BC47" s="9">
        <v>0</v>
      </c>
      <c r="BD47" s="95"/>
    </row>
    <row r="48" spans="1:56">
      <c r="A48" s="93" t="s">
        <v>164</v>
      </c>
      <c r="B48" s="114" t="s">
        <v>84</v>
      </c>
      <c r="E48" s="86">
        <v>0</v>
      </c>
      <c r="F48" s="86">
        <v>0</v>
      </c>
      <c r="G48" s="9">
        <v>0</v>
      </c>
      <c r="I48" s="86">
        <v>3</v>
      </c>
      <c r="J48" s="86">
        <v>40237.459999999977</v>
      </c>
      <c r="K48" s="9">
        <v>4.3909879439504033E-4</v>
      </c>
      <c r="M48" s="86">
        <v>4</v>
      </c>
      <c r="N48" s="86">
        <v>42819.80000000001</v>
      </c>
      <c r="O48" s="9">
        <v>3.1820968505798551E-4</v>
      </c>
      <c r="Q48" s="86">
        <v>7</v>
      </c>
      <c r="R48" s="86">
        <v>285889.3</v>
      </c>
      <c r="S48" s="9">
        <f>R48/R$50</f>
        <v>1.7931595834369163E-3</v>
      </c>
      <c r="U48" s="86">
        <v>6</v>
      </c>
      <c r="V48" s="86">
        <v>195838.32000000004</v>
      </c>
      <c r="W48" s="9">
        <v>1.1180263514927707E-3</v>
      </c>
      <c r="Y48" s="86">
        <v>2</v>
      </c>
      <c r="Z48" s="86">
        <v>150675.99</v>
      </c>
      <c r="AA48" s="9">
        <v>7.4038758915978412E-4</v>
      </c>
      <c r="AC48" s="86">
        <v>2</v>
      </c>
      <c r="AD48" s="86">
        <v>145429.47999999998</v>
      </c>
      <c r="AE48" s="9">
        <v>5.633836252081913E-4</v>
      </c>
      <c r="AG48" s="86">
        <v>0</v>
      </c>
      <c r="AH48" s="86">
        <v>0</v>
      </c>
      <c r="AI48" s="9">
        <v>0</v>
      </c>
      <c r="AK48" s="86">
        <v>2</v>
      </c>
      <c r="AL48" s="86">
        <v>463122.2</v>
      </c>
      <c r="AM48" s="9">
        <v>1.4987255151117417E-3</v>
      </c>
      <c r="AO48" s="86">
        <v>1</v>
      </c>
      <c r="AP48" s="86">
        <v>186884.44</v>
      </c>
      <c r="AQ48" s="9">
        <v>5.4875295259450209E-4</v>
      </c>
      <c r="AS48" s="86">
        <v>0</v>
      </c>
      <c r="AT48" s="86">
        <v>0</v>
      </c>
      <c r="AU48" s="9">
        <v>0</v>
      </c>
      <c r="AW48" s="86">
        <v>1</v>
      </c>
      <c r="AX48" s="86">
        <v>90943.23</v>
      </c>
      <c r="AY48" s="9">
        <v>2.053021725703845E-4</v>
      </c>
      <c r="BA48" s="86">
        <v>0</v>
      </c>
      <c r="BB48" s="86">
        <v>0</v>
      </c>
      <c r="BC48" s="9">
        <v>0</v>
      </c>
      <c r="BD48" s="95"/>
    </row>
    <row r="49" spans="1:56" ht="13.5" thickBot="1">
      <c r="A49" s="93" t="s">
        <v>165</v>
      </c>
      <c r="B49" s="114" t="s">
        <v>83</v>
      </c>
      <c r="E49" s="86">
        <v>0</v>
      </c>
      <c r="F49" s="86">
        <v>0</v>
      </c>
      <c r="G49" s="9">
        <v>0</v>
      </c>
      <c r="I49" s="86">
        <v>2</v>
      </c>
      <c r="J49" s="86">
        <v>37669.62999999999</v>
      </c>
      <c r="K49" s="9">
        <v>4.110768701182244E-4</v>
      </c>
      <c r="M49" s="86">
        <v>1</v>
      </c>
      <c r="N49" s="86">
        <v>12230.10000000002</v>
      </c>
      <c r="O49" s="9">
        <v>9.0886371940730084E-5</v>
      </c>
      <c r="Q49" s="86">
        <v>7</v>
      </c>
      <c r="R49" s="86">
        <v>213876.38</v>
      </c>
      <c r="S49" s="9">
        <f t="shared" ref="S49" si="2">R49/R$50</f>
        <v>1.3414789587011323E-3</v>
      </c>
      <c r="U49" s="86">
        <v>3</v>
      </c>
      <c r="V49" s="86">
        <v>120484.36999999998</v>
      </c>
      <c r="W49" s="9">
        <v>6.8783627536737955E-4</v>
      </c>
      <c r="Y49" s="86">
        <v>0</v>
      </c>
      <c r="Z49" s="86">
        <v>0</v>
      </c>
      <c r="AA49" s="9">
        <v>0</v>
      </c>
      <c r="AC49" s="86">
        <v>1</v>
      </c>
      <c r="AD49" s="86">
        <v>141645.98000000004</v>
      </c>
      <c r="AE49" s="9">
        <v>5.4872661105964888E-4</v>
      </c>
      <c r="AG49" s="86">
        <v>0</v>
      </c>
      <c r="AH49" s="86">
        <v>0</v>
      </c>
      <c r="AI49" s="9">
        <v>0</v>
      </c>
      <c r="AK49" s="86">
        <v>1</v>
      </c>
      <c r="AL49" s="86">
        <v>193077.25</v>
      </c>
      <c r="AM49" s="9">
        <v>6.2482386066271183E-4</v>
      </c>
      <c r="AO49" s="86">
        <v>1</v>
      </c>
      <c r="AP49" s="86">
        <v>29061.21</v>
      </c>
      <c r="AQ49" s="9">
        <v>8.5333079594367885E-5</v>
      </c>
      <c r="AS49" s="86">
        <v>0</v>
      </c>
      <c r="AT49" s="86">
        <v>0</v>
      </c>
      <c r="AU49" s="9">
        <v>0</v>
      </c>
      <c r="AW49" s="86">
        <v>0</v>
      </c>
      <c r="AX49" s="86">
        <v>0</v>
      </c>
      <c r="AY49" s="9">
        <v>0</v>
      </c>
      <c r="BA49" s="86">
        <v>0</v>
      </c>
      <c r="BB49" s="86">
        <v>0</v>
      </c>
      <c r="BC49" s="9">
        <v>0</v>
      </c>
      <c r="BD49" s="95"/>
    </row>
    <row r="50" spans="1:56" ht="13.5" thickBot="1">
      <c r="A50" s="73"/>
      <c r="B50" s="72" t="s">
        <v>37</v>
      </c>
      <c r="C50" s="72"/>
      <c r="D50" s="72"/>
      <c r="E50" s="96">
        <v>1522</v>
      </c>
      <c r="F50" s="96">
        <v>74670344.540000141</v>
      </c>
      <c r="G50" s="97">
        <v>1</v>
      </c>
      <c r="H50" s="72"/>
      <c r="I50" s="96">
        <v>1888</v>
      </c>
      <c r="J50" s="96">
        <v>91636462.030000195</v>
      </c>
      <c r="K50" s="97">
        <v>1.0000000000000002</v>
      </c>
      <c r="L50" s="72"/>
      <c r="M50" s="96">
        <v>2325</v>
      </c>
      <c r="N50" s="96">
        <v>134564728.88999972</v>
      </c>
      <c r="O50" s="97">
        <v>1.0000000000000002</v>
      </c>
      <c r="P50" s="72"/>
      <c r="Q50" s="96">
        <v>2705</v>
      </c>
      <c r="R50" s="96">
        <v>159433272.22000018</v>
      </c>
      <c r="S50" s="97">
        <f>SUM(S44:S49)</f>
        <v>1</v>
      </c>
      <c r="T50" s="72"/>
      <c r="U50" s="96">
        <v>2907</v>
      </c>
      <c r="V50" s="96">
        <v>175164314.98999989</v>
      </c>
      <c r="W50" s="97">
        <v>1</v>
      </c>
      <c r="X50" s="72"/>
      <c r="Y50" s="96">
        <v>3225</v>
      </c>
      <c r="Z50" s="96">
        <v>203509610.65000021</v>
      </c>
      <c r="AA50" s="97">
        <v>1</v>
      </c>
      <c r="AB50" s="72"/>
      <c r="AC50" s="96">
        <v>3459</v>
      </c>
      <c r="AD50" s="96">
        <v>258135795.02999997</v>
      </c>
      <c r="AE50" s="97">
        <v>0.99999999999999989</v>
      </c>
      <c r="AF50" s="72"/>
      <c r="AG50" s="96">
        <v>3643</v>
      </c>
      <c r="AH50" s="96">
        <v>285827578.70999968</v>
      </c>
      <c r="AI50" s="97">
        <v>1</v>
      </c>
      <c r="AJ50" s="72"/>
      <c r="AK50" s="96">
        <v>3784</v>
      </c>
      <c r="AL50" s="96">
        <v>309010686.29999977</v>
      </c>
      <c r="AM50" s="97">
        <v>1</v>
      </c>
      <c r="AN50" s="72"/>
      <c r="AO50" s="96">
        <v>4019</v>
      </c>
      <c r="AP50" s="96">
        <v>340562067.34999967</v>
      </c>
      <c r="AQ50" s="97">
        <v>1.0000000000000002</v>
      </c>
      <c r="AR50" s="72"/>
      <c r="AS50" s="96">
        <v>4277</v>
      </c>
      <c r="AT50" s="96">
        <v>406754677.14999962</v>
      </c>
      <c r="AU50" s="97">
        <v>1</v>
      </c>
      <c r="AV50" s="72"/>
      <c r="AW50" s="96">
        <v>4503</v>
      </c>
      <c r="AX50" s="96">
        <v>442972565.0799998</v>
      </c>
      <c r="AY50" s="97">
        <v>1</v>
      </c>
      <c r="AZ50" s="72"/>
      <c r="BA50" s="96">
        <v>4717</v>
      </c>
      <c r="BB50" s="96">
        <v>471298401.76999843</v>
      </c>
      <c r="BC50" s="97">
        <v>1</v>
      </c>
      <c r="BD50" s="95"/>
    </row>
    <row r="51" spans="1:56">
      <c r="A51" s="73" t="s">
        <v>167</v>
      </c>
      <c r="F51" s="164" t="s">
        <v>153</v>
      </c>
      <c r="G51" s="95">
        <v>2.8659376264878766E-3</v>
      </c>
      <c r="J51" s="164" t="s">
        <v>153</v>
      </c>
      <c r="K51" s="95">
        <v>5.4080590741025884E-3</v>
      </c>
      <c r="N51" s="164" t="s">
        <v>153</v>
      </c>
      <c r="O51" s="95">
        <v>2.7838906457146643E-3</v>
      </c>
      <c r="R51" s="35" t="s">
        <v>153</v>
      </c>
      <c r="S51" s="95">
        <f>SUM(S45:S49)</f>
        <v>5.9002854730469071E-3</v>
      </c>
      <c r="V51" s="35" t="s">
        <v>153</v>
      </c>
      <c r="W51" s="95">
        <v>1.1980478330416818E-2</v>
      </c>
      <c r="Z51" s="35" t="s">
        <v>153</v>
      </c>
      <c r="AA51" s="95">
        <v>1.7995851833742362E-3</v>
      </c>
      <c r="AD51" s="35" t="s">
        <v>153</v>
      </c>
      <c r="AE51" s="95">
        <v>6.1171324179061879E-3</v>
      </c>
      <c r="AH51" s="35" t="s">
        <v>153</v>
      </c>
      <c r="AI51" s="95">
        <v>3.7084167132641946E-3</v>
      </c>
      <c r="AL51" s="35" t="s">
        <v>153</v>
      </c>
      <c r="AM51" s="95">
        <v>5.2066852744309155E-3</v>
      </c>
      <c r="AP51" s="35" t="s">
        <v>153</v>
      </c>
      <c r="AQ51" s="95">
        <v>6.0875076785030617E-3</v>
      </c>
      <c r="AT51" s="35" t="s">
        <v>153</v>
      </c>
      <c r="AU51" s="95">
        <v>3.0834204262572946E-3</v>
      </c>
      <c r="AX51" s="35" t="s">
        <v>153</v>
      </c>
      <c r="AY51" s="95">
        <v>3.6444441422877859E-3</v>
      </c>
      <c r="BB51" s="35" t="s">
        <v>153</v>
      </c>
      <c r="BC51" s="95">
        <v>1.0778021484738583E-3</v>
      </c>
      <c r="BD51" s="95"/>
    </row>
    <row r="52" spans="1:56">
      <c r="A52" s="73"/>
      <c r="F52" s="164" t="s">
        <v>263</v>
      </c>
      <c r="G52" s="95">
        <v>4.9315213726212068E-4</v>
      </c>
      <c r="J52" s="164" t="s">
        <v>263</v>
      </c>
      <c r="K52" s="95">
        <v>1.5600523725282853E-3</v>
      </c>
      <c r="N52" s="164" t="s">
        <v>263</v>
      </c>
      <c r="O52" s="95">
        <v>1.8994125140246519E-3</v>
      </c>
      <c r="R52" s="35" t="s">
        <v>263</v>
      </c>
      <c r="S52" s="95">
        <f>SUM(S46:S49)</f>
        <v>5.6064918417190295E-3</v>
      </c>
      <c r="V52" s="35" t="s">
        <v>263</v>
      </c>
      <c r="W52" s="95">
        <v>1.0183516945799354E-2</v>
      </c>
      <c r="Z52" s="35" t="s">
        <v>263</v>
      </c>
      <c r="AA52" s="95">
        <v>8.8647091124489756E-4</v>
      </c>
      <c r="AD52" s="35" t="s">
        <v>263</v>
      </c>
      <c r="AE52" s="95">
        <v>2.4658525948562252E-3</v>
      </c>
      <c r="AH52" s="35" t="s">
        <v>263</v>
      </c>
      <c r="AI52" s="95">
        <v>1.3253591613157617E-3</v>
      </c>
      <c r="AL52" s="35" t="s">
        <v>263</v>
      </c>
      <c r="AM52" s="95">
        <v>4.8788061282008842E-3</v>
      </c>
      <c r="AP52" s="35" t="s">
        <v>263</v>
      </c>
      <c r="AQ52" s="95">
        <v>2.7582640583239371E-3</v>
      </c>
      <c r="AT52" s="35" t="s">
        <v>263</v>
      </c>
      <c r="AU52" s="95">
        <v>3.578965852833099E-4</v>
      </c>
      <c r="AX52" s="35" t="s">
        <v>263</v>
      </c>
      <c r="AY52" s="95">
        <v>5.1063629631137363E-4</v>
      </c>
      <c r="BB52" s="35" t="s">
        <v>263</v>
      </c>
      <c r="BC52" s="95">
        <v>4.9929689792336499E-4</v>
      </c>
      <c r="BD52" s="95"/>
    </row>
    <row r="53" spans="1:56">
      <c r="A53" s="73"/>
      <c r="F53" s="164" t="s">
        <v>154</v>
      </c>
      <c r="G53" s="95">
        <v>4.9315213726212068E-4</v>
      </c>
      <c r="J53" s="164" t="s">
        <v>154</v>
      </c>
      <c r="K53" s="95">
        <v>1.1697822856245395E-3</v>
      </c>
      <c r="N53" s="164" t="s">
        <v>154</v>
      </c>
      <c r="O53" s="95">
        <v>1.0074448268745017E-3</v>
      </c>
      <c r="R53" s="35" t="s">
        <v>154</v>
      </c>
      <c r="S53" s="95">
        <f>SUM(S47:S49)</f>
        <v>4.4468814453088893E-3</v>
      </c>
      <c r="V53" s="35" t="s">
        <v>154</v>
      </c>
      <c r="W53" s="95">
        <v>7.1943408112088584E-3</v>
      </c>
      <c r="Z53" s="35" t="s">
        <v>154</v>
      </c>
      <c r="AA53" s="95">
        <v>8.6702834051144504E-4</v>
      </c>
      <c r="AD53" s="35" t="s">
        <v>154</v>
      </c>
      <c r="AE53" s="95">
        <v>2.1896719125463013E-3</v>
      </c>
      <c r="AH53" s="35" t="s">
        <v>154</v>
      </c>
      <c r="AI53" s="95">
        <v>4.3061481525153469E-4</v>
      </c>
      <c r="AL53" s="35" t="s">
        <v>154</v>
      </c>
      <c r="AM53" s="95">
        <v>4.7906969099534378E-3</v>
      </c>
      <c r="AP53" s="35" t="s">
        <v>154</v>
      </c>
      <c r="AQ53" s="95">
        <v>1.9152508236616466E-3</v>
      </c>
      <c r="AT53" s="35" t="s">
        <v>154</v>
      </c>
      <c r="AU53" s="95">
        <v>2.396567894019608E-4</v>
      </c>
      <c r="AX53" s="35" t="s">
        <v>154</v>
      </c>
      <c r="AY53" s="95">
        <v>5.1063629631137363E-4</v>
      </c>
      <c r="BB53" s="35" t="s">
        <v>154</v>
      </c>
      <c r="BC53" s="95">
        <v>0</v>
      </c>
      <c r="BD53" s="95"/>
    </row>
    <row r="54" spans="1:56">
      <c r="A54" s="73"/>
      <c r="F54" s="164"/>
      <c r="G54" s="95"/>
      <c r="J54" s="164"/>
      <c r="K54" s="95"/>
      <c r="N54" s="164"/>
      <c r="O54" s="95"/>
      <c r="R54" s="35"/>
      <c r="S54" s="95"/>
      <c r="V54" s="35"/>
      <c r="W54" s="95"/>
      <c r="Z54" s="35"/>
      <c r="AA54" s="95"/>
      <c r="AD54" s="35"/>
      <c r="AE54" s="95"/>
      <c r="AH54" s="35"/>
      <c r="AI54" s="95"/>
      <c r="AL54" s="35"/>
      <c r="AM54" s="95"/>
      <c r="AP54" s="35"/>
      <c r="AQ54" s="95"/>
      <c r="AT54" s="35"/>
      <c r="AU54" s="95"/>
      <c r="AX54" s="35"/>
      <c r="AY54" s="95"/>
      <c r="BB54" s="35"/>
      <c r="BC54" s="95"/>
      <c r="BD54" s="95"/>
    </row>
    <row r="55" spans="1:56">
      <c r="A55" s="73" t="s">
        <v>168</v>
      </c>
      <c r="B55" s="99" t="s">
        <v>39</v>
      </c>
      <c r="C55" s="99"/>
      <c r="D55" s="99"/>
      <c r="F55" s="152"/>
      <c r="H55" s="99"/>
      <c r="J55" s="152"/>
      <c r="L55" s="99"/>
      <c r="N55" s="152"/>
      <c r="P55" s="99"/>
      <c r="T55" s="99"/>
      <c r="X55" s="99"/>
      <c r="AB55" s="99"/>
      <c r="AF55" s="99"/>
      <c r="AJ55" s="99"/>
      <c r="AN55" s="99"/>
      <c r="AR55" s="99"/>
      <c r="AV55" s="99"/>
      <c r="AZ55" s="99"/>
    </row>
    <row r="56" spans="1:56">
      <c r="A56" s="73" t="s">
        <v>167</v>
      </c>
      <c r="B56" s="114" t="s">
        <v>40</v>
      </c>
      <c r="E56" s="95">
        <v>0.38810244265681537</v>
      </c>
      <c r="F56" s="155">
        <v>28979743.109999992</v>
      </c>
      <c r="I56" s="95">
        <v>0.39182464757582253</v>
      </c>
      <c r="J56" s="155">
        <v>35905424.439999983</v>
      </c>
      <c r="M56" s="95">
        <v>0.36915444589203628</v>
      </c>
      <c r="N56" s="155">
        <v>49675167.930000052</v>
      </c>
      <c r="Q56" s="95">
        <v>0.36035882541958397</v>
      </c>
      <c r="R56" s="27">
        <v>57453186.709999979</v>
      </c>
      <c r="U56" s="95">
        <v>0.36267844168846064</v>
      </c>
      <c r="V56" s="27">
        <v>63528320.799999796</v>
      </c>
      <c r="Y56" s="95">
        <v>0.34588939099815469</v>
      </c>
      <c r="Z56" s="27">
        <v>70391815.290000111</v>
      </c>
      <c r="AC56" s="95">
        <v>0.33159795513850437</v>
      </c>
      <c r="AD56" s="27">
        <v>85597301.780000165</v>
      </c>
      <c r="AG56" s="95">
        <v>0.33080371168778322</v>
      </c>
      <c r="AH56" s="27">
        <v>94552823.940000013</v>
      </c>
      <c r="AK56" s="95">
        <v>0.33602984697167082</v>
      </c>
      <c r="AL56" s="27">
        <v>103836813.62999994</v>
      </c>
      <c r="AO56" s="95">
        <v>0.33874827927162582</v>
      </c>
      <c r="AP56" s="27">
        <v>115364814.30000003</v>
      </c>
      <c r="AS56" s="95">
        <v>0.33049692473585351</v>
      </c>
      <c r="AT56" s="27">
        <v>134431169.91999993</v>
      </c>
      <c r="AW56" s="95">
        <v>0.33118214877146057</v>
      </c>
      <c r="AX56" s="27">
        <v>146704605.95000011</v>
      </c>
      <c r="BA56" s="95">
        <v>0.33103569692591123</v>
      </c>
      <c r="BB56" s="27">
        <v>156016594.89000008</v>
      </c>
    </row>
    <row r="57" spans="1:56">
      <c r="A57" s="73" t="s">
        <v>168</v>
      </c>
      <c r="B57" s="114" t="s">
        <v>41</v>
      </c>
      <c r="E57" s="95">
        <v>0.16822748224056869</v>
      </c>
      <c r="F57" s="155">
        <v>12561604.059999993</v>
      </c>
      <c r="I57" s="95">
        <v>0.17603404433836586</v>
      </c>
      <c r="J57" s="155">
        <v>16131137.019999994</v>
      </c>
      <c r="M57" s="95">
        <v>0.18186031504588873</v>
      </c>
      <c r="N57" s="155">
        <v>24471983.990000013</v>
      </c>
      <c r="Q57" s="95">
        <v>0.18437359348328397</v>
      </c>
      <c r="R57" s="27">
        <v>29395285.320000026</v>
      </c>
      <c r="U57" s="95">
        <v>0.18644645367330953</v>
      </c>
      <c r="V57" s="27">
        <v>32658765.339999996</v>
      </c>
      <c r="Y57" s="95">
        <v>0.20761243257776316</v>
      </c>
      <c r="Z57" s="27">
        <v>42251125.319999978</v>
      </c>
      <c r="AC57" s="95">
        <v>0.20886278055212792</v>
      </c>
      <c r="AD57" s="27">
        <v>53914959.910000004</v>
      </c>
      <c r="AG57" s="95">
        <v>0.20668182600370322</v>
      </c>
      <c r="AH57" s="27">
        <v>59075365.890000015</v>
      </c>
      <c r="AK57" s="95">
        <v>0.20448473522580593</v>
      </c>
      <c r="AL57" s="27">
        <v>63187968.370000057</v>
      </c>
      <c r="AO57" s="95">
        <v>0.20697893349806729</v>
      </c>
      <c r="AP57" s="27">
        <v>70489173.48999995</v>
      </c>
      <c r="AS57" s="95">
        <v>0.20990405764532716</v>
      </c>
      <c r="AT57" s="27">
        <v>85379457.200000018</v>
      </c>
      <c r="AW57" s="95">
        <v>0.21139368986223459</v>
      </c>
      <c r="AX57" s="27">
        <v>93641605.040000081</v>
      </c>
      <c r="BA57" s="95">
        <v>0.21226914626547361</v>
      </c>
      <c r="BB57" s="27">
        <v>100042109.38000008</v>
      </c>
    </row>
    <row r="58" spans="1:56">
      <c r="A58" s="73" t="s">
        <v>169</v>
      </c>
      <c r="B58" s="114" t="s">
        <v>42</v>
      </c>
      <c r="E58" s="95">
        <v>9.3809546254974382E-2</v>
      </c>
      <c r="F58" s="155">
        <v>7004791.1400000034</v>
      </c>
      <c r="I58" s="95">
        <v>9.5980403380486135E-2</v>
      </c>
      <c r="J58" s="155">
        <v>8795304.589999998</v>
      </c>
      <c r="M58" s="95">
        <v>8.0686982536676222E-2</v>
      </c>
      <c r="N58" s="155">
        <v>10857621.930000003</v>
      </c>
      <c r="Q58" s="95">
        <v>9.2827606960095038E-2</v>
      </c>
      <c r="R58" s="27">
        <v>14799809.129999995</v>
      </c>
      <c r="U58" s="95">
        <v>0.10038230064727428</v>
      </c>
      <c r="V58" s="27">
        <v>17583396.930000015</v>
      </c>
      <c r="Y58" s="95">
        <v>0.10572563699217118</v>
      </c>
      <c r="Z58" s="27">
        <v>21516183.220000003</v>
      </c>
      <c r="AC58" s="95">
        <v>9.6008168596376786E-2</v>
      </c>
      <c r="AD58" s="27">
        <v>24783144.930000018</v>
      </c>
      <c r="AG58" s="95">
        <v>9.9762735802800845E-2</v>
      </c>
      <c r="AH58" s="27">
        <v>28514941.219999999</v>
      </c>
      <c r="AK58" s="95">
        <v>0.10392220286784297</v>
      </c>
      <c r="AL58" s="27">
        <v>32113071.229999974</v>
      </c>
      <c r="AO58" s="95">
        <v>0.1064769413756614</v>
      </c>
      <c r="AP58" s="27">
        <v>36262007.279999994</v>
      </c>
      <c r="AS58" s="95">
        <v>9.8735609855543624E-2</v>
      </c>
      <c r="AT58" s="27">
        <v>40161171.109999999</v>
      </c>
      <c r="AW58" s="95">
        <v>0.10124455450621518</v>
      </c>
      <c r="AX58" s="27">
        <v>44848560.010000028</v>
      </c>
      <c r="BA58" s="95">
        <v>0.10435840061261739</v>
      </c>
      <c r="BB58" s="27">
        <v>49183947.419999972</v>
      </c>
    </row>
    <row r="59" spans="1:56">
      <c r="A59" s="73" t="s">
        <v>170</v>
      </c>
      <c r="B59" s="114" t="s">
        <v>43</v>
      </c>
      <c r="E59" s="95">
        <v>0.15475943657672059</v>
      </c>
      <c r="F59" s="155">
        <v>11555940.450000003</v>
      </c>
      <c r="I59" s="95">
        <v>0.15828258968849682</v>
      </c>
      <c r="J59" s="155">
        <v>14504456.520000003</v>
      </c>
      <c r="M59" s="95">
        <v>0.16799182933351792</v>
      </c>
      <c r="N59" s="155">
        <v>22605774.969999995</v>
      </c>
      <c r="Q59" s="95">
        <v>0.16088055374417873</v>
      </c>
      <c r="R59" s="27">
        <v>25649713.119999982</v>
      </c>
      <c r="U59" s="95">
        <v>0.1562985768052301</v>
      </c>
      <c r="V59" s="27">
        <v>27377933.140000004</v>
      </c>
      <c r="Y59" s="95">
        <v>0.161652823446154</v>
      </c>
      <c r="Z59" s="27">
        <v>32897903.160000008</v>
      </c>
      <c r="AC59" s="95">
        <v>0.16898802277665639</v>
      </c>
      <c r="AD59" s="27">
        <v>43621857.609999977</v>
      </c>
      <c r="AG59" s="95">
        <v>0.16375904334091598</v>
      </c>
      <c r="AH59" s="27">
        <v>46806850.849999972</v>
      </c>
      <c r="AK59" s="95">
        <v>0.16083915800810927</v>
      </c>
      <c r="AL59" s="27">
        <v>49701018.599999972</v>
      </c>
      <c r="AO59" s="95">
        <v>0.15695316878924873</v>
      </c>
      <c r="AP59" s="27">
        <v>53452295.640000038</v>
      </c>
      <c r="AS59" s="95">
        <v>0.16176389331532004</v>
      </c>
      <c r="AT59" s="27">
        <v>65798220.200000033</v>
      </c>
      <c r="AW59" s="95">
        <v>0.15665609775961517</v>
      </c>
      <c r="AX59" s="27">
        <v>69394353.459999993</v>
      </c>
      <c r="BA59" s="95">
        <v>0.15537976293782821</v>
      </c>
      <c r="BB59" s="27">
        <v>73230233.939999923</v>
      </c>
    </row>
    <row r="60" spans="1:56">
      <c r="A60" s="73" t="s">
        <v>171</v>
      </c>
      <c r="B60" s="114" t="s">
        <v>44</v>
      </c>
      <c r="E60" s="95">
        <v>1.665486757375018E-3</v>
      </c>
      <c r="F60" s="155">
        <v>124362.46999999997</v>
      </c>
      <c r="I60" s="95">
        <v>1.5417465588506418E-3</v>
      </c>
      <c r="J60" s="155">
        <v>141280.19999999995</v>
      </c>
      <c r="M60" s="95">
        <v>1.550680863561022E-3</v>
      </c>
      <c r="N60" s="155">
        <v>208666.95000000007</v>
      </c>
      <c r="Q60" s="95">
        <v>1.4263490727719824E-3</v>
      </c>
      <c r="R60" s="27">
        <v>227407.5</v>
      </c>
      <c r="U60" s="95">
        <v>1.4505019473544328E-3</v>
      </c>
      <c r="V60" s="27">
        <v>254076.18</v>
      </c>
      <c r="Y60" s="95">
        <v>1.2233633547074937E-4</v>
      </c>
      <c r="Z60" s="27">
        <v>24896.620000000003</v>
      </c>
      <c r="AC60" s="95">
        <v>1.8977817467858967E-4</v>
      </c>
      <c r="AD60" s="27">
        <v>48988.539999999994</v>
      </c>
      <c r="AG60" s="95">
        <v>1.7139192873233427E-4</v>
      </c>
      <c r="AH60" s="27">
        <v>48988.539999999994</v>
      </c>
      <c r="AK60" s="95">
        <v>1.5853348175939771E-4</v>
      </c>
      <c r="AL60" s="27">
        <v>48988.54</v>
      </c>
      <c r="AO60" s="95">
        <v>1.4384614346862608E-4</v>
      </c>
      <c r="AP60" s="27">
        <v>48988.539999999994</v>
      </c>
      <c r="AS60" s="95">
        <v>1.7775279317399734E-4</v>
      </c>
      <c r="AT60" s="27">
        <v>72301.78</v>
      </c>
      <c r="AW60" s="95">
        <v>1.6321954382647244E-4</v>
      </c>
      <c r="AX60" s="27">
        <v>72301.78</v>
      </c>
      <c r="BA60" s="95">
        <v>1.5340977123721341E-4</v>
      </c>
      <c r="BB60" s="27">
        <v>72301.78</v>
      </c>
    </row>
    <row r="61" spans="1:56">
      <c r="A61" s="73" t="s">
        <v>172</v>
      </c>
      <c r="B61" s="114" t="s">
        <v>45</v>
      </c>
      <c r="E61" s="95">
        <v>0</v>
      </c>
      <c r="F61" s="155">
        <v>0</v>
      </c>
      <c r="I61" s="95">
        <v>0</v>
      </c>
      <c r="J61" s="155">
        <v>0</v>
      </c>
      <c r="M61" s="95">
        <v>0</v>
      </c>
      <c r="N61" s="155">
        <v>0</v>
      </c>
      <c r="Q61" s="95">
        <v>1.0405983499546329E-5</v>
      </c>
      <c r="R61" s="27">
        <v>1659.0599999999979</v>
      </c>
      <c r="U61" s="95">
        <v>6.8767773851013543E-5</v>
      </c>
      <c r="V61" s="27">
        <v>12045.660000000007</v>
      </c>
      <c r="Y61" s="95">
        <v>0</v>
      </c>
      <c r="Z61" s="27">
        <v>0</v>
      </c>
      <c r="AC61" s="95">
        <v>0</v>
      </c>
      <c r="AD61" s="27">
        <v>0</v>
      </c>
      <c r="AG61" s="95">
        <v>1.7502250911468738E-4</v>
      </c>
      <c r="AH61" s="27">
        <v>50026.260000000009</v>
      </c>
      <c r="AK61" s="95">
        <v>1.6189168277317282E-4</v>
      </c>
      <c r="AL61" s="27">
        <v>50026.26</v>
      </c>
      <c r="AO61" s="95">
        <v>1.4689322386743497E-4</v>
      </c>
      <c r="AP61" s="27">
        <v>50026.260000000009</v>
      </c>
      <c r="AS61" s="95">
        <v>1.2298877630742449E-4</v>
      </c>
      <c r="AT61" s="27">
        <v>50026.260000000009</v>
      </c>
      <c r="AW61" s="95">
        <v>2.1870392804688407E-4</v>
      </c>
      <c r="AX61" s="27">
        <v>96879.840000000026</v>
      </c>
      <c r="BA61" s="95">
        <v>2.0555944946165698E-4</v>
      </c>
      <c r="BB61" s="27">
        <v>96879.840000000026</v>
      </c>
    </row>
    <row r="62" spans="1:56">
      <c r="A62" s="73" t="s">
        <v>173</v>
      </c>
      <c r="B62" s="114" t="s">
        <v>46</v>
      </c>
      <c r="E62" s="95">
        <v>1.5213857482490198E-2</v>
      </c>
      <c r="F62" s="155">
        <v>1136023.98</v>
      </c>
      <c r="I62" s="95">
        <v>1.7180657951248495E-2</v>
      </c>
      <c r="J62" s="155">
        <v>1574374.71</v>
      </c>
      <c r="M62" s="95">
        <v>1.4466311611204546E-2</v>
      </c>
      <c r="N62" s="155">
        <v>1946655.2999999996</v>
      </c>
      <c r="Q62" s="95">
        <v>1.4901058084800316E-2</v>
      </c>
      <c r="R62" s="27">
        <v>2375724.4500000002</v>
      </c>
      <c r="U62" s="95">
        <v>1.6270673168577238E-2</v>
      </c>
      <c r="V62" s="27">
        <v>2850041.3200000017</v>
      </c>
      <c r="Y62" s="95">
        <v>1.7630679644760054E-2</v>
      </c>
      <c r="Z62" s="27">
        <v>3588012.7500000005</v>
      </c>
      <c r="AC62" s="95">
        <v>1.6071132790854762E-2</v>
      </c>
      <c r="AD62" s="27">
        <v>4148534.6399999997</v>
      </c>
      <c r="AG62" s="95">
        <v>1.6559278888907323E-2</v>
      </c>
      <c r="AH62" s="27">
        <v>4733098.59</v>
      </c>
      <c r="AK62" s="95">
        <v>1.7253281800177021E-2</v>
      </c>
      <c r="AL62" s="27">
        <v>5331448.4499999993</v>
      </c>
      <c r="AO62" s="95">
        <v>1.7946089291614713E-2</v>
      </c>
      <c r="AP62" s="27">
        <v>6111757.2700000033</v>
      </c>
      <c r="AS62" s="95">
        <v>1.6914306968037283E-2</v>
      </c>
      <c r="AT62" s="27">
        <v>6879973.4699999988</v>
      </c>
      <c r="AW62" s="95">
        <v>1.7017469690563346E-2</v>
      </c>
      <c r="AX62" s="27">
        <v>7538272.200000002</v>
      </c>
      <c r="BA62" s="95">
        <v>1.8092037354629446E-2</v>
      </c>
      <c r="BB62" s="27">
        <v>8526748.2899999972</v>
      </c>
    </row>
    <row r="63" spans="1:56" ht="13.5" thickBot="1">
      <c r="A63" s="73" t="s">
        <v>174</v>
      </c>
      <c r="B63" s="114" t="s">
        <v>47</v>
      </c>
      <c r="E63" s="95">
        <v>0.17822174803105587</v>
      </c>
      <c r="F63" s="155">
        <v>13307879.330000008</v>
      </c>
      <c r="I63" s="95">
        <v>0.15915591050672953</v>
      </c>
      <c r="J63" s="155">
        <v>14584484.549999995</v>
      </c>
      <c r="M63" s="95">
        <v>0.18428943471711529</v>
      </c>
      <c r="N63" s="155">
        <v>24798857.819999982</v>
      </c>
      <c r="Q63" s="95">
        <v>0.18522160725178638</v>
      </c>
      <c r="R63" s="27">
        <v>29530486.929999977</v>
      </c>
      <c r="U63" s="95">
        <v>0.17640428429594265</v>
      </c>
      <c r="V63" s="27">
        <v>30899735.619999975</v>
      </c>
      <c r="Y63" s="95">
        <v>0.16136670000552614</v>
      </c>
      <c r="Z63" s="27">
        <v>32839674.289999992</v>
      </c>
      <c r="AC63" s="95">
        <v>0.17828216197080118</v>
      </c>
      <c r="AD63" s="27">
        <v>46021007.620000027</v>
      </c>
      <c r="AG63" s="95">
        <v>0.18208698983804242</v>
      </c>
      <c r="AH63" s="27">
        <v>52045483.420000046</v>
      </c>
      <c r="AK63" s="95">
        <v>0.17715034996186152</v>
      </c>
      <c r="AL63" s="27">
        <v>54741351.219999991</v>
      </c>
      <c r="AO63" s="95">
        <v>0.17260584840644619</v>
      </c>
      <c r="AP63" s="27">
        <v>58783004.570000015</v>
      </c>
      <c r="AS63" s="95">
        <v>0.18188446591043705</v>
      </c>
      <c r="AT63" s="27">
        <v>73982357.209999993</v>
      </c>
      <c r="AW63" s="95">
        <v>0.18212411593803798</v>
      </c>
      <c r="AX63" s="27">
        <v>80675986.800000027</v>
      </c>
      <c r="BA63" s="95">
        <v>0.17850598668284129</v>
      </c>
      <c r="BB63" s="27">
        <v>84129586.230000004</v>
      </c>
    </row>
    <row r="64" spans="1:56" ht="13.5" thickBot="1">
      <c r="A64" s="73"/>
      <c r="B64" s="72" t="s">
        <v>37</v>
      </c>
      <c r="C64" s="72"/>
      <c r="D64" s="72"/>
      <c r="E64" s="15">
        <v>1.0000000000000002</v>
      </c>
      <c r="F64" s="165">
        <v>74670344.539999992</v>
      </c>
      <c r="H64" s="72"/>
      <c r="I64" s="15">
        <v>0.99999999999999989</v>
      </c>
      <c r="J64" s="165">
        <v>91636462.029999971</v>
      </c>
      <c r="L64" s="72"/>
      <c r="M64" s="15">
        <v>1</v>
      </c>
      <c r="N64" s="165">
        <v>134564728.89000005</v>
      </c>
      <c r="P64" s="72"/>
      <c r="Q64" s="15">
        <v>1</v>
      </c>
      <c r="R64" s="36">
        <v>159433272.21999997</v>
      </c>
      <c r="T64" s="72"/>
      <c r="U64" s="15">
        <v>0.99999999999999989</v>
      </c>
      <c r="V64" s="36">
        <v>175164314.9899998</v>
      </c>
      <c r="X64" s="72"/>
      <c r="Y64" s="15">
        <v>1</v>
      </c>
      <c r="Z64" s="36">
        <v>203509610.6500001</v>
      </c>
      <c r="AB64" s="72"/>
      <c r="AC64" s="15">
        <v>1</v>
      </c>
      <c r="AD64" s="36">
        <v>258135795.03000018</v>
      </c>
      <c r="AF64" s="72"/>
      <c r="AG64" s="15">
        <v>1</v>
      </c>
      <c r="AH64" s="36">
        <v>285827578.71000004</v>
      </c>
      <c r="AJ64" s="72"/>
      <c r="AK64" s="15">
        <v>1</v>
      </c>
      <c r="AL64" s="36">
        <v>309010686.29999989</v>
      </c>
      <c r="AN64" s="72"/>
      <c r="AO64" s="15">
        <v>1</v>
      </c>
      <c r="AP64" s="36">
        <v>340562067.34999996</v>
      </c>
      <c r="AR64" s="72"/>
      <c r="AS64" s="15">
        <v>1</v>
      </c>
      <c r="AT64" s="36">
        <v>406754677.14999992</v>
      </c>
      <c r="AV64" s="72"/>
      <c r="AW64" s="15">
        <v>1.0000000000000002</v>
      </c>
      <c r="AX64" s="36">
        <v>442972565.08000016</v>
      </c>
      <c r="AZ64" s="72"/>
      <c r="BA64" s="15">
        <v>1</v>
      </c>
      <c r="BB64" s="36">
        <v>471298401.77000004</v>
      </c>
    </row>
    <row r="65" spans="1:55">
      <c r="A65" s="73" t="s">
        <v>175</v>
      </c>
      <c r="E65" s="95"/>
      <c r="F65" s="152"/>
      <c r="G65" s="79">
        <v>-2.6822090148925781E-7</v>
      </c>
      <c r="I65" s="95"/>
      <c r="J65" s="152"/>
      <c r="K65" s="79">
        <v>-2.384185791015625E-7</v>
      </c>
      <c r="M65" s="95"/>
      <c r="N65" s="152"/>
      <c r="O65" s="79">
        <v>-2.9802322387695313E-7</v>
      </c>
      <c r="Q65" s="95"/>
      <c r="S65" s="79">
        <f>Q13-R64</f>
        <v>0</v>
      </c>
      <c r="U65" s="95"/>
      <c r="W65" s="79">
        <v>0</v>
      </c>
      <c r="Y65" s="95"/>
      <c r="AA65" s="79">
        <v>-2.9802322387695313E-7</v>
      </c>
      <c r="AC65" s="95"/>
      <c r="AE65" s="79">
        <v>-5.0663948059082031E-7</v>
      </c>
      <c r="AG65" s="95"/>
      <c r="AI65" s="79">
        <v>0</v>
      </c>
      <c r="AK65" s="95"/>
      <c r="AM65" s="79">
        <v>0</v>
      </c>
      <c r="AO65" s="95"/>
      <c r="AQ65" s="79">
        <v>0</v>
      </c>
      <c r="AS65" s="95"/>
      <c r="AU65" s="79">
        <v>0</v>
      </c>
      <c r="AW65" s="95"/>
      <c r="AY65" s="79">
        <v>-4.76837158203125E-7</v>
      </c>
      <c r="BA65" s="95"/>
      <c r="BC65" s="79">
        <v>0</v>
      </c>
    </row>
    <row r="66" spans="1:55">
      <c r="A66" s="73" t="s">
        <v>176</v>
      </c>
      <c r="B66" s="99" t="s">
        <v>48</v>
      </c>
      <c r="C66" s="99"/>
      <c r="D66" s="99"/>
      <c r="E66" s="95"/>
      <c r="F66" s="152"/>
      <c r="H66" s="99"/>
      <c r="I66" s="95"/>
      <c r="J66" s="152"/>
      <c r="L66" s="99"/>
      <c r="M66" s="95"/>
      <c r="N66" s="152"/>
      <c r="P66" s="99"/>
      <c r="Q66" s="95"/>
      <c r="T66" s="99"/>
      <c r="U66" s="95"/>
      <c r="X66" s="99"/>
      <c r="Y66" s="95"/>
      <c r="AB66" s="99"/>
      <c r="AC66" s="95"/>
      <c r="AF66" s="99"/>
      <c r="AG66" s="95"/>
      <c r="AJ66" s="99"/>
      <c r="AK66" s="95"/>
      <c r="AN66" s="99"/>
      <c r="AO66" s="95"/>
      <c r="AR66" s="99"/>
      <c r="AS66" s="95"/>
      <c r="AV66" s="99"/>
      <c r="AW66" s="95"/>
      <c r="AZ66" s="99"/>
      <c r="BA66" s="95"/>
    </row>
    <row r="67" spans="1:55">
      <c r="A67" s="100" t="s">
        <v>177</v>
      </c>
      <c r="B67" s="114" t="s">
        <v>49</v>
      </c>
      <c r="E67" s="95">
        <v>0.96243103299868626</v>
      </c>
      <c r="F67" s="155">
        <v>71865056.830000237</v>
      </c>
      <c r="I67" s="95">
        <v>0.9582760671320083</v>
      </c>
      <c r="J67" s="155">
        <v>87813028.440000221</v>
      </c>
      <c r="M67" s="95">
        <v>0.96322155760410555</v>
      </c>
      <c r="N67" s="155">
        <v>129615647.75999977</v>
      </c>
      <c r="Q67" s="95">
        <v>0.96140913778957005</v>
      </c>
      <c r="R67" s="27">
        <v>153280604.78000006</v>
      </c>
      <c r="U67" s="95">
        <v>0.95660626851745489</v>
      </c>
      <c r="V67" s="27">
        <v>167563281.73999965</v>
      </c>
      <c r="Y67" s="95">
        <v>0.95382556769684423</v>
      </c>
      <c r="Z67" s="27">
        <v>194112669.91000006</v>
      </c>
      <c r="AC67" s="95">
        <v>0.95748994393154696</v>
      </c>
      <c r="AD67" s="27">
        <v>247162427.90999994</v>
      </c>
      <c r="AG67" s="95">
        <v>0.9558927370238437</v>
      </c>
      <c r="AH67" s="27">
        <v>273220506.53000027</v>
      </c>
      <c r="AK67" s="95">
        <v>0.95250762672410516</v>
      </c>
      <c r="AL67" s="27">
        <v>294335035.43999964</v>
      </c>
      <c r="AO67" s="95">
        <v>0.94897147707839102</v>
      </c>
      <c r="AP67" s="27">
        <v>323183688.08999932</v>
      </c>
      <c r="AS67" s="95">
        <v>0.95120186939441065</v>
      </c>
      <c r="AT67" s="27">
        <v>386905809.2899996</v>
      </c>
      <c r="AW67" s="95">
        <v>0.9491182301415676</v>
      </c>
      <c r="AX67" s="27">
        <v>420433336.96999979</v>
      </c>
      <c r="BA67" s="95">
        <v>0.94569648368447079</v>
      </c>
      <c r="BB67" s="27">
        <v>445705241.3199988</v>
      </c>
    </row>
    <row r="68" spans="1:55">
      <c r="A68" s="100" t="s">
        <v>349</v>
      </c>
      <c r="B68" s="114" t="s">
        <v>50</v>
      </c>
      <c r="E68" s="95">
        <v>3.7568967001313763E-2</v>
      </c>
      <c r="F68" s="155">
        <v>2805287.7099999981</v>
      </c>
      <c r="I68" s="95">
        <v>4.1723932867991684E-2</v>
      </c>
      <c r="J68" s="155">
        <v>3823433.5899999985</v>
      </c>
      <c r="M68" s="95">
        <v>3.6778442395894374E-2</v>
      </c>
      <c r="N68" s="155">
        <v>4949081.13</v>
      </c>
      <c r="Q68" s="95">
        <v>3.8590862210429976E-2</v>
      </c>
      <c r="R68" s="27">
        <v>6152667.4399999958</v>
      </c>
      <c r="U68" s="95">
        <v>4.3393731482545134E-2</v>
      </c>
      <c r="V68" s="27">
        <v>7601033.2500000009</v>
      </c>
      <c r="Y68" s="95">
        <v>4.6174432303155682E-2</v>
      </c>
      <c r="Z68" s="27">
        <v>9396940.7399999984</v>
      </c>
      <c r="AC68" s="95">
        <v>4.2510056068453046E-2</v>
      </c>
      <c r="AD68" s="27">
        <v>10973367.120000001</v>
      </c>
      <c r="AG68" s="95">
        <v>4.4107262976156296E-2</v>
      </c>
      <c r="AH68" s="27">
        <v>12607072.179999994</v>
      </c>
      <c r="AK68" s="95">
        <v>4.7492373275894728E-2</v>
      </c>
      <c r="AL68" s="27">
        <v>14675650.859999994</v>
      </c>
      <c r="AO68" s="95">
        <v>5.1028522921609032E-2</v>
      </c>
      <c r="AP68" s="27">
        <v>17378379.259999998</v>
      </c>
      <c r="AS68" s="95">
        <v>4.8798130605589331E-2</v>
      </c>
      <c r="AT68" s="27">
        <v>19848867.860000003</v>
      </c>
      <c r="AW68" s="95">
        <v>5.0881769858432353E-2</v>
      </c>
      <c r="AX68" s="27">
        <v>22539228.109999999</v>
      </c>
      <c r="BA68" s="95">
        <v>5.4303516315529272E-2</v>
      </c>
      <c r="BB68" s="27">
        <v>25593160.449999999</v>
      </c>
    </row>
    <row r="69" spans="1:55" ht="13.5" thickBot="1">
      <c r="A69" s="100" t="s">
        <v>178</v>
      </c>
      <c r="B69" s="114" t="s">
        <v>144</v>
      </c>
      <c r="E69" s="95">
        <v>0</v>
      </c>
      <c r="F69" s="155">
        <v>0</v>
      </c>
      <c r="I69" s="95">
        <v>0</v>
      </c>
      <c r="J69" s="155">
        <v>0</v>
      </c>
      <c r="M69" s="95">
        <v>0</v>
      </c>
      <c r="N69" s="155">
        <v>0</v>
      </c>
      <c r="Q69" s="95">
        <v>0</v>
      </c>
      <c r="R69" s="27">
        <v>0</v>
      </c>
      <c r="U69" s="95">
        <v>0</v>
      </c>
      <c r="V69" s="27">
        <v>0</v>
      </c>
      <c r="Y69" s="95">
        <v>0</v>
      </c>
      <c r="Z69" s="27">
        <v>0</v>
      </c>
      <c r="AC69" s="95">
        <v>0</v>
      </c>
      <c r="AD69" s="27">
        <v>0</v>
      </c>
      <c r="AG69" s="95">
        <v>0</v>
      </c>
      <c r="AH69" s="27">
        <v>0</v>
      </c>
      <c r="AK69" s="95">
        <v>0</v>
      </c>
      <c r="AL69" s="27">
        <v>0</v>
      </c>
      <c r="AO69" s="95">
        <v>0</v>
      </c>
      <c r="AP69" s="27">
        <v>0</v>
      </c>
      <c r="AS69" s="95">
        <v>0</v>
      </c>
      <c r="AT69" s="27">
        <v>0</v>
      </c>
      <c r="AW69" s="95">
        <v>0</v>
      </c>
      <c r="AX69" s="27">
        <v>0</v>
      </c>
      <c r="BA69" s="95">
        <v>0</v>
      </c>
      <c r="BB69" s="27">
        <v>0</v>
      </c>
    </row>
    <row r="70" spans="1:55" ht="13.5" thickBot="1">
      <c r="A70" s="101"/>
      <c r="B70" s="72" t="s">
        <v>37</v>
      </c>
      <c r="C70" s="72"/>
      <c r="D70" s="72"/>
      <c r="E70" s="15">
        <v>1</v>
      </c>
      <c r="F70" s="165">
        <v>74670344.54000023</v>
      </c>
      <c r="G70" s="102">
        <v>-2.384185791015625E-7</v>
      </c>
      <c r="H70" s="72"/>
      <c r="I70" s="15">
        <v>1</v>
      </c>
      <c r="J70" s="165">
        <v>91636462.030000225</v>
      </c>
      <c r="K70" s="102">
        <v>-2.5331974029541016E-7</v>
      </c>
      <c r="L70" s="72"/>
      <c r="M70" s="15">
        <v>0.99999999999999989</v>
      </c>
      <c r="N70" s="165">
        <v>134564728.88999978</v>
      </c>
      <c r="O70" s="102">
        <v>2.6822090148925781E-7</v>
      </c>
      <c r="P70" s="72"/>
      <c r="Q70" s="15">
        <v>1</v>
      </c>
      <c r="R70" s="36">
        <v>159433272.22000006</v>
      </c>
      <c r="S70" s="102">
        <f>R64-R70</f>
        <v>0</v>
      </c>
      <c r="T70" s="72"/>
      <c r="U70" s="15">
        <v>1</v>
      </c>
      <c r="V70" s="36">
        <v>175164314.98999965</v>
      </c>
      <c r="W70" s="102">
        <v>0</v>
      </c>
      <c r="X70" s="72"/>
      <c r="Y70" s="15">
        <v>0.99999999999999989</v>
      </c>
      <c r="Z70" s="36">
        <v>203509610.65000007</v>
      </c>
      <c r="AA70" s="102">
        <v>0</v>
      </c>
      <c r="AB70" s="72"/>
      <c r="AC70" s="15">
        <v>1</v>
      </c>
      <c r="AD70" s="36">
        <v>258135795.02999994</v>
      </c>
      <c r="AE70" s="102">
        <v>2.384185791015625E-7</v>
      </c>
      <c r="AF70" s="72"/>
      <c r="AG70" s="15">
        <v>1</v>
      </c>
      <c r="AH70" s="36">
        <v>285827578.71000028</v>
      </c>
      <c r="AI70" s="102">
        <v>0</v>
      </c>
      <c r="AJ70" s="72"/>
      <c r="AK70" s="15">
        <v>0.99999999999999989</v>
      </c>
      <c r="AL70" s="36">
        <v>309010686.29999965</v>
      </c>
      <c r="AM70" s="102">
        <v>0</v>
      </c>
      <c r="AN70" s="72"/>
      <c r="AO70" s="15">
        <v>1</v>
      </c>
      <c r="AP70" s="36">
        <v>340562067.34999931</v>
      </c>
      <c r="AQ70" s="102">
        <v>6.5565109252929688E-7</v>
      </c>
      <c r="AR70" s="72"/>
      <c r="AS70" s="15">
        <v>1</v>
      </c>
      <c r="AT70" s="36">
        <v>406754677.14999962</v>
      </c>
      <c r="AU70" s="102">
        <v>0</v>
      </c>
      <c r="AV70" s="72"/>
      <c r="AW70" s="15">
        <v>1</v>
      </c>
      <c r="AX70" s="36">
        <v>442972565.0799998</v>
      </c>
      <c r="AY70" s="102">
        <v>0</v>
      </c>
      <c r="AZ70" s="72"/>
      <c r="BA70" s="15">
        <v>1</v>
      </c>
      <c r="BB70" s="36">
        <v>471298401.76999879</v>
      </c>
      <c r="BC70" s="102">
        <v>1.2516975402832031E-6</v>
      </c>
    </row>
    <row r="71" spans="1:55">
      <c r="A71" s="101" t="s">
        <v>179</v>
      </c>
      <c r="E71" s="95"/>
      <c r="F71" s="163"/>
      <c r="I71" s="95"/>
      <c r="J71" s="163"/>
      <c r="M71" s="95"/>
      <c r="N71" s="163"/>
      <c r="Q71" s="95"/>
      <c r="R71" s="34"/>
      <c r="U71" s="95"/>
      <c r="V71" s="34"/>
      <c r="Y71" s="95"/>
      <c r="Z71" s="34"/>
      <c r="AC71" s="95"/>
      <c r="AD71" s="34"/>
      <c r="AG71" s="95"/>
      <c r="AH71" s="34"/>
      <c r="AK71" s="95"/>
      <c r="AL71" s="34"/>
      <c r="AO71" s="95"/>
      <c r="AP71" s="34"/>
      <c r="AS71" s="95"/>
      <c r="AT71" s="34"/>
      <c r="AW71" s="95"/>
      <c r="AX71" s="34"/>
      <c r="BA71" s="95"/>
      <c r="BB71" s="34"/>
    </row>
    <row r="72" spans="1:55">
      <c r="A72" s="101" t="s">
        <v>180</v>
      </c>
      <c r="B72" s="99" t="s">
        <v>51</v>
      </c>
      <c r="C72" s="99"/>
      <c r="D72" s="99"/>
      <c r="E72" s="95"/>
      <c r="F72" s="163"/>
      <c r="H72" s="99"/>
      <c r="I72" s="95"/>
      <c r="J72" s="163"/>
      <c r="L72" s="99"/>
      <c r="M72" s="95"/>
      <c r="N72" s="163"/>
      <c r="P72" s="99"/>
      <c r="Q72" s="95"/>
      <c r="R72" s="34"/>
      <c r="T72" s="99"/>
      <c r="U72" s="95"/>
      <c r="V72" s="34"/>
      <c r="X72" s="99"/>
      <c r="Y72" s="95"/>
      <c r="Z72" s="34"/>
      <c r="AB72" s="99"/>
      <c r="AC72" s="95"/>
      <c r="AD72" s="34"/>
      <c r="AF72" s="99"/>
      <c r="AG72" s="95"/>
      <c r="AH72" s="34"/>
      <c r="AJ72" s="99"/>
      <c r="AK72" s="95"/>
      <c r="AL72" s="34"/>
      <c r="AN72" s="99"/>
      <c r="AO72" s="95"/>
      <c r="AP72" s="34"/>
      <c r="AR72" s="99"/>
      <c r="AS72" s="95"/>
      <c r="AT72" s="34"/>
      <c r="AV72" s="99"/>
      <c r="AW72" s="95"/>
      <c r="AX72" s="34"/>
      <c r="AZ72" s="99"/>
      <c r="BA72" s="95"/>
      <c r="BB72" s="34"/>
    </row>
    <row r="73" spans="1:55">
      <c r="A73" s="103" t="s">
        <v>181</v>
      </c>
      <c r="B73" s="104" t="s">
        <v>181</v>
      </c>
      <c r="E73" s="95">
        <v>9.854376573899766E-2</v>
      </c>
      <c r="F73" s="155">
        <v>7358296.9400000051</v>
      </c>
      <c r="I73" s="95">
        <v>0.10590859200590624</v>
      </c>
      <c r="J73" s="155">
        <v>9705088.6699999925</v>
      </c>
      <c r="M73" s="95">
        <v>9.6769532160575683E-2</v>
      </c>
      <c r="N73" s="155">
        <v>13021765.860000007</v>
      </c>
      <c r="Q73" s="95">
        <v>9.9364789353001262E-2</v>
      </c>
      <c r="R73" s="27">
        <v>15842053.510000007</v>
      </c>
      <c r="U73" s="95">
        <v>0.10230853265417159</v>
      </c>
      <c r="V73" s="27">
        <v>17920804.04000001</v>
      </c>
      <c r="Y73" s="95">
        <v>0.1080607295633878</v>
      </c>
      <c r="Z73" s="27">
        <v>21991396.999999996</v>
      </c>
      <c r="AC73" s="95">
        <v>0.1000152917846963</v>
      </c>
      <c r="AD73" s="27">
        <v>25817526.860000007</v>
      </c>
      <c r="AG73" s="95">
        <v>0.10351318498911825</v>
      </c>
      <c r="AH73" s="27">
        <v>29586923.029999986</v>
      </c>
      <c r="AK73" s="95">
        <v>0.10615662235756149</v>
      </c>
      <c r="AL73" s="27">
        <v>32803530.730000008</v>
      </c>
      <c r="AO73" s="95">
        <v>0.10964606792694817</v>
      </c>
      <c r="AP73" s="27">
        <v>37341291.569999993</v>
      </c>
      <c r="AS73" s="95">
        <v>0.10423392615191719</v>
      </c>
      <c r="AT73" s="27">
        <v>42397636.980000004</v>
      </c>
      <c r="AW73" s="95">
        <v>0.10526080036486933</v>
      </c>
      <c r="AX73" s="27">
        <v>46627646.739999965</v>
      </c>
      <c r="BA73" s="95">
        <v>0.10636572878612072</v>
      </c>
      <c r="BB73" s="27">
        <v>50129997.979999989</v>
      </c>
    </row>
    <row r="74" spans="1:55">
      <c r="A74" s="105" t="s">
        <v>220</v>
      </c>
      <c r="B74" s="104" t="s">
        <v>220</v>
      </c>
      <c r="E74" s="95">
        <v>0.11361733231932937</v>
      </c>
      <c r="F74" s="155">
        <v>8483845.3500000034</v>
      </c>
      <c r="I74" s="95">
        <v>0.10336227228959503</v>
      </c>
      <c r="J74" s="155">
        <v>9471752.9399999995</v>
      </c>
      <c r="M74" s="95">
        <v>0.11690918883253577</v>
      </c>
      <c r="N74" s="155">
        <v>15731853.299999997</v>
      </c>
      <c r="Q74" s="95">
        <v>0.11272410940171075</v>
      </c>
      <c r="R74" s="27">
        <v>17971973.620000012</v>
      </c>
      <c r="U74" s="95">
        <v>0.1066817093485441</v>
      </c>
      <c r="V74" s="27">
        <v>18686828.540000003</v>
      </c>
      <c r="Y74" s="95">
        <v>0.10260086510563032</v>
      </c>
      <c r="Z74" s="27">
        <v>20880262.109999999</v>
      </c>
      <c r="AC74" s="95">
        <v>0.11081980384268444</v>
      </c>
      <c r="AD74" s="27">
        <v>28606558.169999998</v>
      </c>
      <c r="AG74" s="95">
        <v>0.10746826498910306</v>
      </c>
      <c r="AH74" s="27">
        <v>30717393.969999988</v>
      </c>
      <c r="AK74" s="95">
        <v>0.10415288615214464</v>
      </c>
      <c r="AL74" s="27">
        <v>32184354.829999991</v>
      </c>
      <c r="AO74" s="95">
        <v>0.10173831234231845</v>
      </c>
      <c r="AP74" s="27">
        <v>34648209.979999989</v>
      </c>
      <c r="AS74" s="95">
        <v>0.10286430971897681</v>
      </c>
      <c r="AT74" s="27">
        <v>41840539.090000004</v>
      </c>
      <c r="AW74" s="95">
        <v>9.9431621306040607E-2</v>
      </c>
      <c r="AX74" s="27">
        <v>44045480.339999989</v>
      </c>
      <c r="BA74" s="95">
        <v>9.6039692729722251E-2</v>
      </c>
      <c r="BB74" s="27">
        <v>45263353.689999998</v>
      </c>
    </row>
    <row r="75" spans="1:55">
      <c r="A75" s="105" t="s">
        <v>182</v>
      </c>
      <c r="B75" s="104" t="s">
        <v>182</v>
      </c>
      <c r="E75" s="95">
        <v>7.0495535174344573E-3</v>
      </c>
      <c r="F75" s="155">
        <v>526392.59</v>
      </c>
      <c r="I75" s="95">
        <v>8.2016707471088274E-3</v>
      </c>
      <c r="J75" s="155">
        <v>751572.09000000008</v>
      </c>
      <c r="M75" s="95">
        <v>8.079079926573465E-3</v>
      </c>
      <c r="N75" s="155">
        <v>1087159.1999999997</v>
      </c>
      <c r="Q75" s="95">
        <v>8.5550887904871017E-3</v>
      </c>
      <c r="R75" s="27">
        <v>1363965.8000000005</v>
      </c>
      <c r="U75" s="95">
        <v>9.9295578560010637E-3</v>
      </c>
      <c r="V75" s="27">
        <v>1739304.1999999993</v>
      </c>
      <c r="Y75" s="95">
        <v>1.0917248049877294E-2</v>
      </c>
      <c r="Z75" s="27">
        <v>2221764.9</v>
      </c>
      <c r="AC75" s="95">
        <v>1.0328111913693162E-2</v>
      </c>
      <c r="AD75" s="27">
        <v>2666055.379999999</v>
      </c>
      <c r="AG75" s="95">
        <v>1.0878032847749203E-2</v>
      </c>
      <c r="AH75" s="27">
        <v>3109241.7900000005</v>
      </c>
      <c r="AK75" s="95">
        <v>1.2251487465791237E-2</v>
      </c>
      <c r="AL75" s="27">
        <v>3785840.5499999989</v>
      </c>
      <c r="AO75" s="95">
        <v>1.333708447139541E-2</v>
      </c>
      <c r="AP75" s="27">
        <v>4542105.0600000024</v>
      </c>
      <c r="AS75" s="95">
        <v>1.3135442196844573E-2</v>
      </c>
      <c r="AT75" s="27">
        <v>5342902.5499999989</v>
      </c>
      <c r="AW75" s="95">
        <v>1.3569863291453297E-2</v>
      </c>
      <c r="AX75" s="27">
        <v>6011077.1499999985</v>
      </c>
      <c r="BA75" s="95">
        <v>1.4664640202562935E-2</v>
      </c>
      <c r="BB75" s="27">
        <v>6911421.4900000021</v>
      </c>
    </row>
    <row r="76" spans="1:55">
      <c r="A76" s="103" t="s">
        <v>221</v>
      </c>
      <c r="B76" s="104" t="s">
        <v>221</v>
      </c>
      <c r="E76" s="95">
        <v>2.0254654097515422E-4</v>
      </c>
      <c r="F76" s="155">
        <v>15124.219999999998</v>
      </c>
      <c r="I76" s="95">
        <v>2.0027562820999924E-4</v>
      </c>
      <c r="J76" s="155">
        <v>18352.55</v>
      </c>
      <c r="M76" s="95">
        <v>1.5372631573396824E-4</v>
      </c>
      <c r="N76" s="155">
        <v>20686.139999999985</v>
      </c>
      <c r="Q76" s="95">
        <v>1.0125311846905024E-3</v>
      </c>
      <c r="R76" s="27">
        <v>161431.15999999997</v>
      </c>
      <c r="U76" s="95">
        <v>1.0237248951662178E-3</v>
      </c>
      <c r="V76" s="27">
        <v>179320.07000000007</v>
      </c>
      <c r="Y76" s="95">
        <v>9.6574810089933196E-4</v>
      </c>
      <c r="Z76" s="27">
        <v>196539.01999999996</v>
      </c>
      <c r="AC76" s="95">
        <v>1.7734529608603735E-3</v>
      </c>
      <c r="AD76" s="27">
        <v>457791.69</v>
      </c>
      <c r="AG76" s="95">
        <v>1.9500209969784132E-3</v>
      </c>
      <c r="AH76" s="27">
        <v>557369.78</v>
      </c>
      <c r="AK76" s="95">
        <v>1.8734026221927452E-3</v>
      </c>
      <c r="AL76" s="27">
        <v>578901.42999999993</v>
      </c>
      <c r="AO76" s="95">
        <v>1.7514109972412348E-3</v>
      </c>
      <c r="AP76" s="27">
        <v>596464.15</v>
      </c>
      <c r="AS76" s="95">
        <v>2.1060513821309856E-3</v>
      </c>
      <c r="AT76" s="27">
        <v>856646.25</v>
      </c>
      <c r="AW76" s="95">
        <v>2.1459950004540812E-3</v>
      </c>
      <c r="AX76" s="27">
        <v>950616.91</v>
      </c>
      <c r="BA76" s="95">
        <v>2.1102970353066635E-3</v>
      </c>
      <c r="BB76" s="27">
        <v>994579.62</v>
      </c>
    </row>
    <row r="77" spans="1:55">
      <c r="A77" s="103" t="s">
        <v>183</v>
      </c>
      <c r="B77" s="104" t="s">
        <v>183</v>
      </c>
      <c r="E77" s="95">
        <v>3.4294690827738346E-2</v>
      </c>
      <c r="F77" s="155">
        <v>2560796.3800000008</v>
      </c>
      <c r="I77" s="95">
        <v>3.7646038308098574E-2</v>
      </c>
      <c r="J77" s="155">
        <v>3449749.7600000016</v>
      </c>
      <c r="M77" s="95">
        <v>3.5279033288735634E-2</v>
      </c>
      <c r="N77" s="155">
        <v>4747313.549999997</v>
      </c>
      <c r="Q77" s="95">
        <v>3.6709619883633096E-2</v>
      </c>
      <c r="R77" s="27">
        <v>5852734.8200000003</v>
      </c>
      <c r="U77" s="95">
        <v>3.9720409150672098E-2</v>
      </c>
      <c r="V77" s="27">
        <v>6957598.2600000044</v>
      </c>
      <c r="Y77" s="95">
        <v>4.2222214187111654E-2</v>
      </c>
      <c r="Z77" s="27">
        <v>8592626.3699999992</v>
      </c>
      <c r="AC77" s="95">
        <v>4.0445864196349143E-2</v>
      </c>
      <c r="AD77" s="27">
        <v>10440525.309999999</v>
      </c>
      <c r="AG77" s="95">
        <v>4.2387385726316985E-2</v>
      </c>
      <c r="AH77" s="27">
        <v>12115483.829999998</v>
      </c>
      <c r="AK77" s="95">
        <v>4.3426618511736591E-2</v>
      </c>
      <c r="AL77" s="27">
        <v>13419289.190000013</v>
      </c>
      <c r="AO77" s="95">
        <v>4.528791773556283E-2</v>
      </c>
      <c r="AP77" s="27">
        <v>15423346.890000006</v>
      </c>
      <c r="AS77" s="95">
        <v>4.325034402373315E-2</v>
      </c>
      <c r="AT77" s="27">
        <v>17592279.720000003</v>
      </c>
      <c r="AW77" s="95">
        <v>4.401010635157325E-2</v>
      </c>
      <c r="AX77" s="27">
        <v>19495269.700000003</v>
      </c>
      <c r="BA77" s="95">
        <v>4.5290810619843497E-2</v>
      </c>
      <c r="BB77" s="27">
        <v>21345486.659999989</v>
      </c>
    </row>
    <row r="78" spans="1:55">
      <c r="A78" s="103" t="s">
        <v>218</v>
      </c>
      <c r="B78" s="104" t="s">
        <v>218</v>
      </c>
      <c r="E78" s="95">
        <v>3.9733873176527854E-4</v>
      </c>
      <c r="F78" s="155">
        <v>29669.42</v>
      </c>
      <c r="I78" s="95">
        <v>3.949196553240172E-4</v>
      </c>
      <c r="J78" s="155">
        <v>36189.040000000001</v>
      </c>
      <c r="M78" s="95">
        <v>3.3137628535967554E-4</v>
      </c>
      <c r="N78" s="155">
        <v>44591.560000000027</v>
      </c>
      <c r="Q78" s="95">
        <v>4.1601222302254021E-4</v>
      </c>
      <c r="R78" s="27">
        <v>66326.19</v>
      </c>
      <c r="U78" s="95">
        <v>4.365344048778735E-4</v>
      </c>
      <c r="V78" s="27">
        <v>76465.250000000015</v>
      </c>
      <c r="Y78" s="95">
        <v>4.0651952375006918E-4</v>
      </c>
      <c r="Z78" s="27">
        <v>82730.63</v>
      </c>
      <c r="AC78" s="95">
        <v>3.5181385824250194E-4</v>
      </c>
      <c r="AD78" s="27">
        <v>90815.749999999956</v>
      </c>
      <c r="AG78" s="95">
        <v>3.4574298409554606E-4</v>
      </c>
      <c r="AH78" s="27">
        <v>98822.879999999961</v>
      </c>
      <c r="AK78" s="95">
        <v>5.7881260399634258E-4</v>
      </c>
      <c r="AL78" s="27">
        <v>178859.27999999997</v>
      </c>
      <c r="AO78" s="95">
        <v>6.5687421309342116E-4</v>
      </c>
      <c r="AP78" s="27">
        <v>223706.43999999994</v>
      </c>
      <c r="AS78" s="95">
        <v>6.0099650657452811E-4</v>
      </c>
      <c r="AT78" s="27">
        <v>244458.13999999993</v>
      </c>
      <c r="AW78" s="95">
        <v>6.4766462444053807E-4</v>
      </c>
      <c r="AX78" s="27">
        <v>286897.65999999997</v>
      </c>
      <c r="BA78" s="95">
        <v>6.7775056906703142E-4</v>
      </c>
      <c r="BB78" s="27">
        <v>319422.75999999995</v>
      </c>
    </row>
    <row r="79" spans="1:55">
      <c r="A79" s="105" t="s">
        <v>90</v>
      </c>
      <c r="B79" s="104" t="s">
        <v>90</v>
      </c>
      <c r="E79" s="95">
        <v>5.1519604117257235E-2</v>
      </c>
      <c r="F79" s="155">
        <v>3846986.5900000012</v>
      </c>
      <c r="I79" s="95">
        <v>4.9169742154873956E-2</v>
      </c>
      <c r="J79" s="155">
        <v>4505741.209999999</v>
      </c>
      <c r="M79" s="95">
        <v>4.4064778258849142E-2</v>
      </c>
      <c r="N79" s="155">
        <v>5929564.9400000032</v>
      </c>
      <c r="Q79" s="95">
        <v>4.32553863065911E-2</v>
      </c>
      <c r="R79" s="27">
        <v>6896347.7799999993</v>
      </c>
      <c r="U79" s="95">
        <v>4.7432966471934221E-2</v>
      </c>
      <c r="V79" s="27">
        <v>8308563.0799999945</v>
      </c>
      <c r="Y79" s="95">
        <v>4.718041511323582E-2</v>
      </c>
      <c r="Z79" s="27">
        <v>9601667.9099999983</v>
      </c>
      <c r="AC79" s="95">
        <v>4.6310351218864045E-2</v>
      </c>
      <c r="AD79" s="27">
        <v>11954359.33</v>
      </c>
      <c r="AG79" s="95">
        <v>4.7079898170544199E-2</v>
      </c>
      <c r="AH79" s="27">
        <v>13456733.300000006</v>
      </c>
      <c r="AK79" s="95">
        <v>4.9203542026501096E-2</v>
      </c>
      <c r="AL79" s="27">
        <v>15204420.290000001</v>
      </c>
      <c r="AO79" s="95">
        <v>4.8436856278086603E-2</v>
      </c>
      <c r="AP79" s="27">
        <v>16495755.909999998</v>
      </c>
      <c r="AS79" s="95">
        <v>4.6533641832027309E-2</v>
      </c>
      <c r="AT79" s="27">
        <v>18927776.459999997</v>
      </c>
      <c r="AW79" s="95">
        <v>4.641457690791035E-2</v>
      </c>
      <c r="AX79" s="27">
        <v>20560384.189999983</v>
      </c>
      <c r="BA79" s="95">
        <v>4.8041674414694008E-2</v>
      </c>
      <c r="BB79" s="27">
        <v>22641964.36999999</v>
      </c>
    </row>
    <row r="80" spans="1:55">
      <c r="A80" s="105" t="s">
        <v>222</v>
      </c>
      <c r="B80" s="104" t="s">
        <v>222</v>
      </c>
      <c r="E80" s="95">
        <v>0.30880443905877281</v>
      </c>
      <c r="F80" s="155">
        <v>23058533.860000007</v>
      </c>
      <c r="I80" s="95">
        <v>0.3075688164474632</v>
      </c>
      <c r="J80" s="155">
        <v>28184518.170000013</v>
      </c>
      <c r="M80" s="95">
        <v>0.30692164953389367</v>
      </c>
      <c r="N80" s="155">
        <v>41300828.56000001</v>
      </c>
      <c r="Q80" s="95">
        <v>0.29978941587579233</v>
      </c>
      <c r="R80" s="27">
        <v>47796407.54999999</v>
      </c>
      <c r="U80" s="95">
        <v>0.29448114053906921</v>
      </c>
      <c r="V80" s="27">
        <v>51582587.259999968</v>
      </c>
      <c r="Y80" s="95">
        <v>0.29178423254970742</v>
      </c>
      <c r="Z80" s="27">
        <v>59380895.560000017</v>
      </c>
      <c r="AC80" s="95">
        <v>0.2999036222039756</v>
      </c>
      <c r="AD80" s="27">
        <v>77415859.950000003</v>
      </c>
      <c r="AG80" s="95">
        <v>0.29455539038596779</v>
      </c>
      <c r="AH80" s="27">
        <v>84192054.029999971</v>
      </c>
      <c r="AK80" s="95">
        <v>0.29312588760138275</v>
      </c>
      <c r="AL80" s="27">
        <v>90579031.699999958</v>
      </c>
      <c r="AO80" s="95">
        <v>0.28873850539244433</v>
      </c>
      <c r="AP80" s="27">
        <v>98333382.319999963</v>
      </c>
      <c r="AS80" s="95">
        <v>0.29832553452176097</v>
      </c>
      <c r="AT80" s="27">
        <v>121345306.48000002</v>
      </c>
      <c r="AW80" s="95">
        <v>0.29205535906413432</v>
      </c>
      <c r="AX80" s="27">
        <v>129372511.55000001</v>
      </c>
      <c r="BA80" s="95">
        <v>0.29169772327615578</v>
      </c>
      <c r="BB80" s="27">
        <v>137476670.77999997</v>
      </c>
    </row>
    <row r="81" spans="1:54">
      <c r="A81" s="105" t="s">
        <v>223</v>
      </c>
      <c r="B81" s="104" t="s">
        <v>223</v>
      </c>
      <c r="E81" s="95">
        <v>3.096225836699479E-3</v>
      </c>
      <c r="F81" s="155">
        <v>231196.24999999994</v>
      </c>
      <c r="I81" s="95">
        <v>3.488913942305329E-3</v>
      </c>
      <c r="J81" s="155">
        <v>319711.73</v>
      </c>
      <c r="M81" s="95">
        <v>3.4374315901020201E-3</v>
      </c>
      <c r="N81" s="155">
        <v>462557.0500000001</v>
      </c>
      <c r="Q81" s="95">
        <v>3.9630308103325703E-3</v>
      </c>
      <c r="R81" s="27">
        <v>631838.96999999986</v>
      </c>
      <c r="U81" s="95">
        <v>4.5750935631252909E-3</v>
      </c>
      <c r="V81" s="27">
        <v>801393.12999999977</v>
      </c>
      <c r="Y81" s="95">
        <v>4.862706369685642E-3</v>
      </c>
      <c r="Z81" s="27">
        <v>989607.48</v>
      </c>
      <c r="AC81" s="95">
        <v>4.7486177957518109E-3</v>
      </c>
      <c r="AD81" s="27">
        <v>1225788.23</v>
      </c>
      <c r="AG81" s="95">
        <v>5.0111509409427333E-3</v>
      </c>
      <c r="AH81" s="27">
        <v>1432325.1399999997</v>
      </c>
      <c r="AK81" s="95">
        <v>5.2895497226045267E-3</v>
      </c>
      <c r="AL81" s="27">
        <v>1634527.39</v>
      </c>
      <c r="AO81" s="95">
        <v>5.6058856021623214E-3</v>
      </c>
      <c r="AP81" s="27">
        <v>1909151.9899999998</v>
      </c>
      <c r="AS81" s="95">
        <v>5.4546221460701413E-3</v>
      </c>
      <c r="AT81" s="27">
        <v>2218693.0699999998</v>
      </c>
      <c r="AW81" s="95">
        <v>6.0206096274119164E-3</v>
      </c>
      <c r="AX81" s="27">
        <v>2666964.8899999997</v>
      </c>
      <c r="BA81" s="95">
        <v>6.7614079700510487E-3</v>
      </c>
      <c r="BB81" s="27">
        <v>3186640.77</v>
      </c>
    </row>
    <row r="82" spans="1:54">
      <c r="A82" s="105" t="s">
        <v>237</v>
      </c>
      <c r="B82" s="104" t="s">
        <v>237</v>
      </c>
      <c r="E82" s="95">
        <v>2.8296400840472112E-4</v>
      </c>
      <c r="F82" s="155">
        <v>21129.01999999999</v>
      </c>
      <c r="I82" s="95">
        <v>5.0230736739847906E-4</v>
      </c>
      <c r="J82" s="155">
        <v>46029.670000000006</v>
      </c>
      <c r="M82" s="95">
        <v>4.8825045420117095E-4</v>
      </c>
      <c r="N82" s="155">
        <v>65701.28999999995</v>
      </c>
      <c r="Q82" s="95">
        <v>5.6357903685256248E-4</v>
      </c>
      <c r="R82" s="27">
        <v>89853.250000000015</v>
      </c>
      <c r="U82" s="95">
        <v>6.5014977512115686E-4</v>
      </c>
      <c r="V82" s="27">
        <v>113883.03999999996</v>
      </c>
      <c r="Y82" s="95">
        <v>7.2437709221277009E-4</v>
      </c>
      <c r="Z82" s="27">
        <v>147417.69999999998</v>
      </c>
      <c r="AC82" s="95">
        <v>6.9060894859343947E-4</v>
      </c>
      <c r="AD82" s="27">
        <v>178270.8899999999</v>
      </c>
      <c r="AG82" s="95">
        <v>9.3175942364263637E-4</v>
      </c>
      <c r="AH82" s="27">
        <v>266322.53999999986</v>
      </c>
      <c r="AK82" s="95">
        <v>9.9148901181544632E-4</v>
      </c>
      <c r="AL82" s="27">
        <v>306380.69999999995</v>
      </c>
      <c r="AO82" s="95">
        <v>1.0250441651249269E-3</v>
      </c>
      <c r="AP82" s="27">
        <v>349091.15999999986</v>
      </c>
      <c r="AS82" s="95">
        <v>9.6624936867059717E-4</v>
      </c>
      <c r="AT82" s="27">
        <v>393026.44999999995</v>
      </c>
      <c r="AW82" s="95">
        <v>1.1666414824283049E-3</v>
      </c>
      <c r="AX82" s="27">
        <v>516790.16999999993</v>
      </c>
      <c r="BA82" s="95">
        <v>1.214799472796438E-3</v>
      </c>
      <c r="BB82" s="27">
        <v>572533.04999999993</v>
      </c>
    </row>
    <row r="83" spans="1:54">
      <c r="A83" s="105" t="s">
        <v>272</v>
      </c>
      <c r="B83" s="104" t="s">
        <v>272</v>
      </c>
      <c r="E83" s="95">
        <v>0</v>
      </c>
      <c r="F83" s="155" t="s">
        <v>283</v>
      </c>
      <c r="I83" s="95">
        <v>0</v>
      </c>
      <c r="J83" s="155" t="s">
        <v>283</v>
      </c>
      <c r="M83" s="95">
        <v>0</v>
      </c>
      <c r="N83" s="155" t="s">
        <v>283</v>
      </c>
      <c r="Q83" s="95">
        <v>2.7133820561811963E-3</v>
      </c>
      <c r="R83" s="27">
        <v>432603.38</v>
      </c>
      <c r="U83" s="95">
        <v>2.4697004068705264E-3</v>
      </c>
      <c r="V83" s="27">
        <v>432603.38</v>
      </c>
      <c r="Y83" s="95">
        <v>2.677398419955161E-3</v>
      </c>
      <c r="Z83" s="27">
        <v>544876.31000000006</v>
      </c>
      <c r="AC83" s="95">
        <v>2.110812682668343E-3</v>
      </c>
      <c r="AD83" s="27">
        <v>544876.30999999982</v>
      </c>
      <c r="AG83" s="95">
        <v>1.9063111840331899E-3</v>
      </c>
      <c r="AH83" s="27">
        <v>544876.30999999982</v>
      </c>
      <c r="AK83" s="95">
        <v>1.7632927732182443E-3</v>
      </c>
      <c r="AL83" s="27">
        <v>544876.31000000006</v>
      </c>
      <c r="AO83" s="95">
        <v>1.9202081872727388E-3</v>
      </c>
      <c r="AP83" s="27">
        <v>653950.06999999983</v>
      </c>
      <c r="AS83" s="95">
        <v>1.6077259998139889E-3</v>
      </c>
      <c r="AT83" s="27">
        <v>653950.06999999983</v>
      </c>
      <c r="AW83" s="95">
        <v>1.4762766851755204E-3</v>
      </c>
      <c r="AX83" s="27">
        <v>653950.06999999983</v>
      </c>
      <c r="BA83" s="95">
        <v>1.387549941913735E-3</v>
      </c>
      <c r="BB83" s="27">
        <v>653950.06999999983</v>
      </c>
    </row>
    <row r="84" spans="1:54">
      <c r="A84" s="105" t="s">
        <v>238</v>
      </c>
      <c r="B84" s="104" t="s">
        <v>238</v>
      </c>
      <c r="E84" s="95">
        <v>1.5275622431191214E-2</v>
      </c>
      <c r="F84" s="155">
        <v>1140635.9900000007</v>
      </c>
      <c r="I84" s="95">
        <v>1.5135979055432321E-2</v>
      </c>
      <c r="J84" s="155">
        <v>1387007.5699999996</v>
      </c>
      <c r="M84" s="95">
        <v>1.2735416956109614E-2</v>
      </c>
      <c r="N84" s="155">
        <v>1713737.93</v>
      </c>
      <c r="Q84" s="95">
        <v>1.284110218333195E-2</v>
      </c>
      <c r="R84" s="27">
        <v>2047298.9399999992</v>
      </c>
      <c r="U84" s="95">
        <v>1.4491149068489841E-2</v>
      </c>
      <c r="V84" s="27">
        <v>2538332.1999999993</v>
      </c>
      <c r="Y84" s="95">
        <v>1.4774660913538533E-2</v>
      </c>
      <c r="Z84" s="27">
        <v>3006785.49</v>
      </c>
      <c r="AC84" s="95">
        <v>1.3097248909656569E-2</v>
      </c>
      <c r="AD84" s="27">
        <v>3380868.7599999993</v>
      </c>
      <c r="AG84" s="95">
        <v>1.3209960623956754E-2</v>
      </c>
      <c r="AH84" s="27">
        <v>3775771.0599999996</v>
      </c>
      <c r="AK84" s="95">
        <v>1.4125054742483835E-2</v>
      </c>
      <c r="AL84" s="27">
        <v>4364792.8600000003</v>
      </c>
      <c r="AO84" s="95">
        <v>1.5361571741410207E-2</v>
      </c>
      <c r="AP84" s="27">
        <v>5231568.629999999</v>
      </c>
      <c r="AS84" s="95">
        <v>1.4578972125287096E-2</v>
      </c>
      <c r="AT84" s="27">
        <v>5930065.0999999996</v>
      </c>
      <c r="AW84" s="95">
        <v>1.4517343571466128E-2</v>
      </c>
      <c r="AX84" s="27">
        <v>6430784.919999999</v>
      </c>
      <c r="BA84" s="95">
        <v>1.4749377281767987E-2</v>
      </c>
      <c r="BB84" s="27">
        <v>6951357.9400000004</v>
      </c>
    </row>
    <row r="85" spans="1:54">
      <c r="A85" s="105" t="s">
        <v>244</v>
      </c>
      <c r="B85" s="104" t="s">
        <v>244</v>
      </c>
      <c r="E85" s="95">
        <v>0</v>
      </c>
      <c r="F85" s="155" t="s">
        <v>283</v>
      </c>
      <c r="I85" s="95">
        <v>3.2064518150406784E-4</v>
      </c>
      <c r="J85" s="155">
        <v>29382.789999999979</v>
      </c>
      <c r="M85" s="95">
        <v>4.516323891209227E-4</v>
      </c>
      <c r="N85" s="155">
        <v>60773.789999999972</v>
      </c>
      <c r="Q85" s="95">
        <v>5.7679810945048156E-4</v>
      </c>
      <c r="R85" s="27">
        <v>91960.809999999983</v>
      </c>
      <c r="U85" s="95">
        <v>8.419913040416927E-4</v>
      </c>
      <c r="V85" s="27">
        <v>147486.8299999999</v>
      </c>
      <c r="Y85" s="95">
        <v>9.4757834474781854E-4</v>
      </c>
      <c r="Z85" s="27">
        <v>192841.30000000002</v>
      </c>
      <c r="AC85" s="95">
        <v>8.5914272359718903E-4</v>
      </c>
      <c r="AD85" s="27">
        <v>221775.48999999993</v>
      </c>
      <c r="AG85" s="95">
        <v>9.0439565407463604E-4</v>
      </c>
      <c r="AH85" s="27">
        <v>258501.21999999994</v>
      </c>
      <c r="AK85" s="95">
        <v>9.5450129421624443E-4</v>
      </c>
      <c r="AL85" s="27">
        <v>294951.09999999998</v>
      </c>
      <c r="AO85" s="95">
        <v>9.7229668758058187E-4</v>
      </c>
      <c r="AP85" s="27">
        <v>331127.37</v>
      </c>
      <c r="AS85" s="95">
        <v>9.0234310904960702E-4</v>
      </c>
      <c r="AT85" s="27">
        <v>367032.28</v>
      </c>
      <c r="AW85" s="95">
        <v>9.0901349596510304E-4</v>
      </c>
      <c r="AX85" s="27">
        <v>402668.03999999992</v>
      </c>
      <c r="BA85" s="95">
        <v>9.2942570642063802E-4</v>
      </c>
      <c r="BB85" s="27">
        <v>438036.85000000003</v>
      </c>
    </row>
    <row r="86" spans="1:54">
      <c r="A86" s="105" t="s">
        <v>89</v>
      </c>
      <c r="B86" s="104" t="s">
        <v>89</v>
      </c>
      <c r="E86" s="95">
        <v>3.0439918203168371E-2</v>
      </c>
      <c r="F86" s="155">
        <v>2272959.1800000006</v>
      </c>
      <c r="I86" s="95">
        <v>2.718605263464249E-2</v>
      </c>
      <c r="J86" s="155">
        <v>2491233.6799999988</v>
      </c>
      <c r="M86" s="95">
        <v>2.7621943362576187E-2</v>
      </c>
      <c r="N86" s="155">
        <v>3716939.3200000008</v>
      </c>
      <c r="Q86" s="95">
        <v>2.6571732242653964E-2</v>
      </c>
      <c r="R86" s="27">
        <v>4236418.2200000007</v>
      </c>
      <c r="U86" s="95">
        <v>2.5659607325022791E-2</v>
      </c>
      <c r="V86" s="27">
        <v>4494647.5400000028</v>
      </c>
      <c r="Y86" s="95">
        <v>2.4277941686485161E-2</v>
      </c>
      <c r="Z86" s="27">
        <v>4940794.46</v>
      </c>
      <c r="AC86" s="95">
        <v>2.4557000160567766E-2</v>
      </c>
      <c r="AD86" s="27">
        <v>6339040.7599999979</v>
      </c>
      <c r="AG86" s="95">
        <v>2.3591714349025759E-2</v>
      </c>
      <c r="AH86" s="27">
        <v>6743162.5899999961</v>
      </c>
      <c r="AK86" s="95">
        <v>2.2707849246312611E-2</v>
      </c>
      <c r="AL86" s="27">
        <v>7016968.0799999991</v>
      </c>
      <c r="AO86" s="95">
        <v>2.1658191874961898E-2</v>
      </c>
      <c r="AP86" s="27">
        <v>7375958.5999999959</v>
      </c>
      <c r="AS86" s="95">
        <v>2.248248033452269E-2</v>
      </c>
      <c r="AT86" s="27">
        <v>9144854.0299999975</v>
      </c>
      <c r="AW86" s="95">
        <v>2.1544219218805259E-2</v>
      </c>
      <c r="AX86" s="27">
        <v>9543498.0499999989</v>
      </c>
      <c r="BA86" s="95">
        <v>2.0775771322853805E-2</v>
      </c>
      <c r="BB86" s="27">
        <v>9791587.8199999984</v>
      </c>
    </row>
    <row r="87" spans="1:54">
      <c r="A87" s="103" t="s">
        <v>224</v>
      </c>
      <c r="B87" s="104" t="s">
        <v>224</v>
      </c>
      <c r="E87" s="95">
        <v>2.2718763525876712E-3</v>
      </c>
      <c r="F87" s="155">
        <v>169641.78999999998</v>
      </c>
      <c r="I87" s="95">
        <v>2.8625617378606688E-3</v>
      </c>
      <c r="J87" s="155">
        <v>262315.03000000009</v>
      </c>
      <c r="M87" s="95">
        <v>3.451088214799732E-3</v>
      </c>
      <c r="N87" s="155">
        <v>464394.75000000017</v>
      </c>
      <c r="Q87" s="95">
        <v>3.0928671483300496E-3</v>
      </c>
      <c r="R87" s="27">
        <v>493105.92999999993</v>
      </c>
      <c r="U87" s="95">
        <v>2.9114999823400965E-3</v>
      </c>
      <c r="V87" s="27">
        <v>509990.9</v>
      </c>
      <c r="Y87" s="95">
        <v>2.8666547399735787E-3</v>
      </c>
      <c r="Z87" s="27">
        <v>583391.79</v>
      </c>
      <c r="AC87" s="95">
        <v>2.772047169656725E-3</v>
      </c>
      <c r="AD87" s="27">
        <v>715564.6</v>
      </c>
      <c r="AG87" s="95">
        <v>2.5998025570301698E-3</v>
      </c>
      <c r="AH87" s="27">
        <v>743095.27000000014</v>
      </c>
      <c r="AK87" s="95">
        <v>2.4576101528822757E-3</v>
      </c>
      <c r="AL87" s="27">
        <v>759427.8</v>
      </c>
      <c r="AO87" s="95">
        <v>2.52526884949919E-3</v>
      </c>
      <c r="AP87" s="27">
        <v>860010.78</v>
      </c>
      <c r="AS87" s="95">
        <v>2.7992446404743214E-3</v>
      </c>
      <c r="AT87" s="27">
        <v>1138605.8500000001</v>
      </c>
      <c r="AW87" s="95">
        <v>2.8008966870802219E-3</v>
      </c>
      <c r="AX87" s="27">
        <v>1240720.3899999999</v>
      </c>
      <c r="BA87" s="95">
        <v>2.6756069727038654E-3</v>
      </c>
      <c r="BB87" s="27">
        <v>1261009.29</v>
      </c>
    </row>
    <row r="88" spans="1:54">
      <c r="A88" s="103" t="s">
        <v>252</v>
      </c>
      <c r="B88" s="104" t="s">
        <v>252</v>
      </c>
      <c r="E88" s="95">
        <v>0</v>
      </c>
      <c r="F88" s="155" t="s">
        <v>283</v>
      </c>
      <c r="I88" s="95">
        <v>0</v>
      </c>
      <c r="J88" s="155" t="s">
        <v>283</v>
      </c>
      <c r="M88" s="95">
        <v>0</v>
      </c>
      <c r="N88" s="155" t="s">
        <v>283</v>
      </c>
      <c r="Q88" s="95">
        <v>0</v>
      </c>
      <c r="R88" s="27" t="s">
        <v>283</v>
      </c>
      <c r="U88" s="95">
        <v>0</v>
      </c>
      <c r="V88" s="27" t="s">
        <v>283</v>
      </c>
      <c r="Y88" s="95">
        <v>0</v>
      </c>
      <c r="Z88" s="27" t="s">
        <v>283</v>
      </c>
      <c r="AC88" s="95">
        <v>0</v>
      </c>
      <c r="AD88" s="27" t="s">
        <v>283</v>
      </c>
      <c r="AG88" s="95">
        <v>0</v>
      </c>
      <c r="AH88" s="27" t="s">
        <v>283</v>
      </c>
      <c r="AK88" s="95">
        <v>0</v>
      </c>
      <c r="AL88" s="27" t="s">
        <v>283</v>
      </c>
      <c r="AO88" s="95">
        <v>0</v>
      </c>
      <c r="AP88" s="27" t="s">
        <v>283</v>
      </c>
      <c r="AS88" s="95">
        <v>0</v>
      </c>
      <c r="AT88" s="27" t="s">
        <v>283</v>
      </c>
      <c r="AW88" s="95">
        <v>0</v>
      </c>
      <c r="AX88" s="27" t="s">
        <v>283</v>
      </c>
      <c r="BA88" s="95">
        <v>0</v>
      </c>
      <c r="BB88" s="27" t="s">
        <v>283</v>
      </c>
    </row>
    <row r="89" spans="1:54">
      <c r="A89" s="103" t="s">
        <v>91</v>
      </c>
      <c r="B89" s="104" t="s">
        <v>91</v>
      </c>
      <c r="E89" s="95">
        <v>0</v>
      </c>
      <c r="F89" s="155" t="s">
        <v>283</v>
      </c>
      <c r="I89" s="95">
        <v>0</v>
      </c>
      <c r="J89" s="155" t="s">
        <v>283</v>
      </c>
      <c r="M89" s="95">
        <v>0</v>
      </c>
      <c r="N89" s="155" t="s">
        <v>283</v>
      </c>
      <c r="Q89" s="95">
        <v>0</v>
      </c>
      <c r="R89" s="27" t="s">
        <v>283</v>
      </c>
      <c r="U89" s="95">
        <v>0</v>
      </c>
      <c r="V89" s="27" t="s">
        <v>283</v>
      </c>
      <c r="Y89" s="95">
        <v>0</v>
      </c>
      <c r="Z89" s="27" t="s">
        <v>283</v>
      </c>
      <c r="AC89" s="95">
        <v>0</v>
      </c>
      <c r="AD89" s="27" t="s">
        <v>283</v>
      </c>
      <c r="AG89" s="95">
        <v>0</v>
      </c>
      <c r="AH89" s="27" t="s">
        <v>283</v>
      </c>
      <c r="AK89" s="95">
        <v>0</v>
      </c>
      <c r="AL89" s="27" t="s">
        <v>283</v>
      </c>
      <c r="AO89" s="95">
        <v>0</v>
      </c>
      <c r="AP89" s="27" t="s">
        <v>283</v>
      </c>
      <c r="AS89" s="95">
        <v>3.5519444057116481E-6</v>
      </c>
      <c r="AT89" s="27">
        <v>1444.7699999999895</v>
      </c>
      <c r="AW89" s="95">
        <v>1.3621026392255953E-4</v>
      </c>
      <c r="AX89" s="27">
        <v>60337.409999999974</v>
      </c>
      <c r="BA89" s="95">
        <v>3.8207468840065635E-4</v>
      </c>
      <c r="BB89" s="27">
        <v>180071.19000000012</v>
      </c>
    </row>
    <row r="90" spans="1:54">
      <c r="A90" s="105" t="s">
        <v>92</v>
      </c>
      <c r="B90" s="104" t="s">
        <v>92</v>
      </c>
      <c r="E90" s="95">
        <v>4.427840825387999E-3</v>
      </c>
      <c r="F90" s="155">
        <v>330628.39999999997</v>
      </c>
      <c r="I90" s="95">
        <v>4.2791957623988588E-3</v>
      </c>
      <c r="J90" s="155">
        <v>392130.36000000004</v>
      </c>
      <c r="M90" s="95">
        <v>3.6726934619249014E-3</v>
      </c>
      <c r="N90" s="155">
        <v>494215.00000000006</v>
      </c>
      <c r="Q90" s="95">
        <v>4.0205171171265076E-3</v>
      </c>
      <c r="R90" s="27">
        <v>641004.20000000007</v>
      </c>
      <c r="U90" s="95">
        <v>4.0538573740920847E-3</v>
      </c>
      <c r="V90" s="27">
        <v>710091.15000000014</v>
      </c>
      <c r="Y90" s="95">
        <v>3.9164837348677805E-3</v>
      </c>
      <c r="Z90" s="27">
        <v>797042.07999999984</v>
      </c>
      <c r="AC90" s="95">
        <v>3.6347379482607515E-3</v>
      </c>
      <c r="AD90" s="27">
        <v>938255.97000000009</v>
      </c>
      <c r="AG90" s="95">
        <v>3.856525164488736E-3</v>
      </c>
      <c r="AH90" s="27">
        <v>1102301.2499999998</v>
      </c>
      <c r="AK90" s="95">
        <v>3.8282083515116271E-3</v>
      </c>
      <c r="AL90" s="27">
        <v>1182957.2899999998</v>
      </c>
      <c r="AO90" s="95">
        <v>3.7919087408899003E-3</v>
      </c>
      <c r="AP90" s="27">
        <v>1291380.2799999998</v>
      </c>
      <c r="AS90" s="95">
        <v>3.6433525002922034E-3</v>
      </c>
      <c r="AT90" s="27">
        <v>1481950.67</v>
      </c>
      <c r="AW90" s="95">
        <v>3.7928676004947851E-3</v>
      </c>
      <c r="AX90" s="27">
        <v>1680136.2899999996</v>
      </c>
      <c r="BA90" s="95">
        <v>3.7479038616855254E-3</v>
      </c>
      <c r="BB90" s="27">
        <v>1766381.0999999996</v>
      </c>
    </row>
    <row r="91" spans="1:54">
      <c r="A91" s="105" t="s">
        <v>225</v>
      </c>
      <c r="B91" s="104" t="s">
        <v>225</v>
      </c>
      <c r="E91" s="95">
        <v>8.9974809161366684E-5</v>
      </c>
      <c r="F91" s="155">
        <v>6718.4500000000007</v>
      </c>
      <c r="I91" s="95">
        <v>1.9151175865186328E-4</v>
      </c>
      <c r="J91" s="155">
        <v>17549.46</v>
      </c>
      <c r="M91" s="95">
        <v>2.305578159739121E-4</v>
      </c>
      <c r="N91" s="155">
        <v>31024.950000000004</v>
      </c>
      <c r="Q91" s="95">
        <v>2.0737892122277114E-4</v>
      </c>
      <c r="R91" s="27">
        <v>33063.100000000006</v>
      </c>
      <c r="U91" s="95">
        <v>2.6496960869369825E-4</v>
      </c>
      <c r="V91" s="27">
        <v>46413.22</v>
      </c>
      <c r="Y91" s="95">
        <v>3.7863189730396159E-4</v>
      </c>
      <c r="Z91" s="27">
        <v>77055.23000000001</v>
      </c>
      <c r="AC91" s="95">
        <v>3.6590791288369269E-4</v>
      </c>
      <c r="AD91" s="27">
        <v>94453.93</v>
      </c>
      <c r="AG91" s="95">
        <v>3.559458833859566E-4</v>
      </c>
      <c r="AH91" s="27">
        <v>101739.14999999998</v>
      </c>
      <c r="AK91" s="95">
        <v>3.8982803941948969E-4</v>
      </c>
      <c r="AL91" s="27">
        <v>120461.03</v>
      </c>
      <c r="AO91" s="95">
        <v>4.6202426836424945E-4</v>
      </c>
      <c r="AP91" s="27">
        <v>157347.93999999997</v>
      </c>
      <c r="AS91" s="95">
        <v>4.5159851949842561E-4</v>
      </c>
      <c r="AT91" s="27">
        <v>183689.81000000003</v>
      </c>
      <c r="AW91" s="95">
        <v>4.93966437764566E-4</v>
      </c>
      <c r="AX91" s="27">
        <v>218813.58</v>
      </c>
      <c r="BA91" s="95">
        <v>5.4164463329663104E-4</v>
      </c>
      <c r="BB91" s="27">
        <v>255276.25</v>
      </c>
    </row>
    <row r="92" spans="1:54">
      <c r="A92" s="105" t="s">
        <v>226</v>
      </c>
      <c r="B92" s="104" t="s">
        <v>226</v>
      </c>
      <c r="E92" s="95">
        <v>3.5504102951873155E-3</v>
      </c>
      <c r="F92" s="155">
        <v>265110.36000000004</v>
      </c>
      <c r="I92" s="95">
        <v>3.674358028900866E-3</v>
      </c>
      <c r="J92" s="155">
        <v>336705.17</v>
      </c>
      <c r="M92" s="95">
        <v>3.8104612867696612E-3</v>
      </c>
      <c r="N92" s="155">
        <v>512753.69000000018</v>
      </c>
      <c r="Q92" s="95">
        <v>3.8603485422460835E-3</v>
      </c>
      <c r="R92" s="27">
        <v>615468</v>
      </c>
      <c r="U92" s="95">
        <v>4.4329186572295226E-3</v>
      </c>
      <c r="V92" s="27">
        <v>776489.15999999992</v>
      </c>
      <c r="Y92" s="95">
        <v>4.1636762868034116E-3</v>
      </c>
      <c r="Z92" s="27">
        <v>847348.14</v>
      </c>
      <c r="AC92" s="95">
        <v>4.5402563401321094E-3</v>
      </c>
      <c r="AD92" s="27">
        <v>1172002.6800000002</v>
      </c>
      <c r="AG92" s="95">
        <v>4.6306835609551114E-3</v>
      </c>
      <c r="AH92" s="27">
        <v>1323577.07</v>
      </c>
      <c r="AK92" s="95">
        <v>4.4211069408572742E-3</v>
      </c>
      <c r="AL92" s="27">
        <v>1366169.29</v>
      </c>
      <c r="AO92" s="95">
        <v>4.163660242709059E-3</v>
      </c>
      <c r="AP92" s="27">
        <v>1417984.7399999998</v>
      </c>
      <c r="AS92" s="95">
        <v>4.8754327642769454E-3</v>
      </c>
      <c r="AT92" s="27">
        <v>1983105.0800000003</v>
      </c>
      <c r="AW92" s="95">
        <v>5.127360200263895E-3</v>
      </c>
      <c r="AX92" s="27">
        <v>2271279.9</v>
      </c>
      <c r="BA92" s="95">
        <v>4.9665274934293149E-3</v>
      </c>
      <c r="BB92" s="27">
        <v>2340716.4700000007</v>
      </c>
    </row>
    <row r="93" spans="1:54">
      <c r="A93" s="105" t="s">
        <v>239</v>
      </c>
      <c r="B93" s="104" t="s">
        <v>239</v>
      </c>
      <c r="E93" s="95">
        <v>3.059565365707096E-4</v>
      </c>
      <c r="F93" s="155">
        <v>22845.88</v>
      </c>
      <c r="I93" s="95">
        <v>1.046960760756903E-3</v>
      </c>
      <c r="J93" s="155">
        <v>95939.779999999882</v>
      </c>
      <c r="M93" s="95">
        <v>1.1020474772495926E-3</v>
      </c>
      <c r="N93" s="155">
        <v>148296.71999999991</v>
      </c>
      <c r="Q93" s="95">
        <v>1.255812963079131E-3</v>
      </c>
      <c r="R93" s="27">
        <v>200218.36999999991</v>
      </c>
      <c r="U93" s="95">
        <v>1.4369854956722775E-3</v>
      </c>
      <c r="V93" s="27">
        <v>251708.58000000007</v>
      </c>
      <c r="Y93" s="95">
        <v>1.5701891374042586E-3</v>
      </c>
      <c r="Z93" s="27">
        <v>319548.58</v>
      </c>
      <c r="AC93" s="95">
        <v>1.531183964448109E-3</v>
      </c>
      <c r="AD93" s="27">
        <v>395253.3899999999</v>
      </c>
      <c r="AG93" s="95">
        <v>1.6458012628560322E-3</v>
      </c>
      <c r="AH93" s="27">
        <v>470415.3899999999</v>
      </c>
      <c r="AK93" s="95">
        <v>1.7638217516880738E-3</v>
      </c>
      <c r="AL93" s="27">
        <v>545039.77</v>
      </c>
      <c r="AO93" s="95">
        <v>1.8179674701225936E-3</v>
      </c>
      <c r="AP93" s="27">
        <v>619130.75999999978</v>
      </c>
      <c r="AS93" s="95">
        <v>1.7370745063109351E-3</v>
      </c>
      <c r="AT93" s="27">
        <v>706563.17999999982</v>
      </c>
      <c r="AW93" s="95">
        <v>1.7910154996996679E-3</v>
      </c>
      <c r="AX93" s="27">
        <v>793370.72999999986</v>
      </c>
      <c r="BA93" s="95">
        <v>1.8662446057460555E-3</v>
      </c>
      <c r="BB93" s="27">
        <v>879558.09999999986</v>
      </c>
    </row>
    <row r="94" spans="1:54">
      <c r="A94" s="105" t="s">
        <v>93</v>
      </c>
      <c r="B94" s="104" t="s">
        <v>93</v>
      </c>
      <c r="E94" s="95">
        <v>9.4272483184125334E-3</v>
      </c>
      <c r="F94" s="155">
        <v>703935.87999999966</v>
      </c>
      <c r="I94" s="95">
        <v>1.1186774754184597E-2</v>
      </c>
      <c r="J94" s="155">
        <v>1025116.4599999997</v>
      </c>
      <c r="M94" s="95">
        <v>1.2197905673646245E-2</v>
      </c>
      <c r="N94" s="155">
        <v>1641407.8700000003</v>
      </c>
      <c r="Q94" s="95">
        <v>1.1575935965569937E-2</v>
      </c>
      <c r="R94" s="27">
        <v>1845589.3500000003</v>
      </c>
      <c r="U94" s="95">
        <v>1.2229922059880174E-2</v>
      </c>
      <c r="V94" s="27">
        <v>2142245.9200000004</v>
      </c>
      <c r="Y94" s="95">
        <v>1.2454195120833721E-2</v>
      </c>
      <c r="Z94" s="27">
        <v>2534548.4000000004</v>
      </c>
      <c r="AC94" s="95">
        <v>1.2051868241049033E-2</v>
      </c>
      <c r="AD94" s="27">
        <v>3111018.59</v>
      </c>
      <c r="AG94" s="95">
        <v>1.1916292281423706E-2</v>
      </c>
      <c r="AH94" s="27">
        <v>3406004.9699999993</v>
      </c>
      <c r="AK94" s="95">
        <v>1.1787075144915464E-2</v>
      </c>
      <c r="AL94" s="27">
        <v>3642332.18</v>
      </c>
      <c r="AO94" s="95">
        <v>1.1461299610882809E-2</v>
      </c>
      <c r="AP94" s="27">
        <v>3903283.8899999997</v>
      </c>
      <c r="AS94" s="95">
        <v>1.2217240560868623E-2</v>
      </c>
      <c r="AT94" s="27">
        <v>4969419.74</v>
      </c>
      <c r="AW94" s="95">
        <v>1.2374488155965237E-2</v>
      </c>
      <c r="AX94" s="27">
        <v>5481558.7599999998</v>
      </c>
      <c r="BA94" s="95">
        <v>1.2703868626573207E-2</v>
      </c>
      <c r="BB94" s="27">
        <v>5987312.9799999986</v>
      </c>
    </row>
    <row r="95" spans="1:54">
      <c r="A95" s="105" t="s">
        <v>227</v>
      </c>
      <c r="B95" s="104" t="s">
        <v>227</v>
      </c>
      <c r="E95" s="95">
        <v>1.1423423920898913E-3</v>
      </c>
      <c r="F95" s="155">
        <v>85299.099999999977</v>
      </c>
      <c r="I95" s="95">
        <v>9.3084235369185985E-4</v>
      </c>
      <c r="J95" s="155">
        <v>85299.099999999977</v>
      </c>
      <c r="M95" s="95">
        <v>1.241447527728898E-3</v>
      </c>
      <c r="N95" s="155">
        <v>167055.04999999999</v>
      </c>
      <c r="Q95" s="95">
        <v>1.0478054403191498E-3</v>
      </c>
      <c r="R95" s="27">
        <v>167055.04999999999</v>
      </c>
      <c r="U95" s="95">
        <v>9.5370481144825103E-4</v>
      </c>
      <c r="V95" s="27">
        <v>167055.04999999999</v>
      </c>
      <c r="Y95" s="95">
        <v>8.2087056953445163E-4</v>
      </c>
      <c r="Z95" s="27">
        <v>167055.05000000002</v>
      </c>
      <c r="AC95" s="95">
        <v>6.4715956956138223E-4</v>
      </c>
      <c r="AD95" s="27">
        <v>167055.04999999999</v>
      </c>
      <c r="AG95" s="95">
        <v>8.5861214340341016E-4</v>
      </c>
      <c r="AH95" s="27">
        <v>245415.03</v>
      </c>
      <c r="AK95" s="95">
        <v>7.9419593198709366E-4</v>
      </c>
      <c r="AL95" s="27">
        <v>245415.03</v>
      </c>
      <c r="AO95" s="95">
        <v>7.2061763046494501E-4</v>
      </c>
      <c r="AP95" s="27">
        <v>245415.03</v>
      </c>
      <c r="AS95" s="95">
        <v>6.0334900564523253E-4</v>
      </c>
      <c r="AT95" s="27">
        <v>245415.03</v>
      </c>
      <c r="AW95" s="95">
        <v>7.3387170138017527E-4</v>
      </c>
      <c r="AX95" s="27">
        <v>325085.03000000003</v>
      </c>
      <c r="BA95" s="95">
        <v>6.8976476215305707E-4</v>
      </c>
      <c r="BB95" s="27">
        <v>325085.03000000003</v>
      </c>
    </row>
    <row r="96" spans="1:54">
      <c r="A96" s="105" t="s">
        <v>245</v>
      </c>
      <c r="B96" s="104" t="s">
        <v>245</v>
      </c>
      <c r="E96" s="95">
        <v>0</v>
      </c>
      <c r="F96" s="155" t="s">
        <v>283</v>
      </c>
      <c r="I96" s="95">
        <v>0</v>
      </c>
      <c r="J96" s="155" t="s">
        <v>283</v>
      </c>
      <c r="M96" s="95">
        <v>0</v>
      </c>
      <c r="N96" s="155" t="s">
        <v>283</v>
      </c>
      <c r="Q96" s="95">
        <v>0</v>
      </c>
      <c r="R96" s="27" t="s">
        <v>283</v>
      </c>
      <c r="U96" s="95">
        <v>0</v>
      </c>
      <c r="V96" s="27" t="s">
        <v>283</v>
      </c>
      <c r="Y96" s="95">
        <v>0</v>
      </c>
      <c r="Z96" s="27" t="s">
        <v>283</v>
      </c>
      <c r="AC96" s="95">
        <v>0</v>
      </c>
      <c r="AD96" s="27" t="s">
        <v>283</v>
      </c>
      <c r="AG96" s="95">
        <v>0</v>
      </c>
      <c r="AH96" s="27" t="s">
        <v>283</v>
      </c>
      <c r="AK96" s="95">
        <v>1.6118474929260071E-4</v>
      </c>
      <c r="AL96" s="27">
        <v>49807.81</v>
      </c>
      <c r="AO96" s="95">
        <v>3.7374825972379399E-4</v>
      </c>
      <c r="AP96" s="27">
        <v>127284.48000000001</v>
      </c>
      <c r="AS96" s="95">
        <v>5.0156160816502624E-4</v>
      </c>
      <c r="AT96" s="27">
        <v>204012.52999999997</v>
      </c>
      <c r="AW96" s="95">
        <v>6.5382261302727443E-4</v>
      </c>
      <c r="AX96" s="27">
        <v>289625.48</v>
      </c>
      <c r="BA96" s="95">
        <v>8.0445995270959068E-4</v>
      </c>
      <c r="BB96" s="27">
        <v>379140.68999999994</v>
      </c>
    </row>
    <row r="97" spans="1:54">
      <c r="A97" s="105" t="s">
        <v>240</v>
      </c>
      <c r="B97" s="104" t="s">
        <v>240</v>
      </c>
      <c r="E97" s="95">
        <v>1.4951941187333385E-3</v>
      </c>
      <c r="F97" s="155">
        <v>111646.66000000009</v>
      </c>
      <c r="I97" s="95">
        <v>1.506599086669257E-3</v>
      </c>
      <c r="J97" s="155">
        <v>138059.41000000009</v>
      </c>
      <c r="M97" s="95">
        <v>1.2210076247715013E-3</v>
      </c>
      <c r="N97" s="155">
        <v>164304.55999999997</v>
      </c>
      <c r="Q97" s="95">
        <v>1.1941244593994954E-3</v>
      </c>
      <c r="R97" s="27">
        <v>190383.1700000001</v>
      </c>
      <c r="U97" s="95">
        <v>1.2348194323275738E-3</v>
      </c>
      <c r="V97" s="27">
        <v>216296.30000000008</v>
      </c>
      <c r="Y97" s="95">
        <v>1.3291637143624006E-3</v>
      </c>
      <c r="Z97" s="27">
        <v>270497.58999999997</v>
      </c>
      <c r="AC97" s="95">
        <v>1.1526423523146824E-3</v>
      </c>
      <c r="AD97" s="27">
        <v>297538.24999999988</v>
      </c>
      <c r="AG97" s="95">
        <v>1.135006291079951E-3</v>
      </c>
      <c r="AH97" s="27">
        <v>324416.09999999986</v>
      </c>
      <c r="AK97" s="95">
        <v>1.4733445158527511E-3</v>
      </c>
      <c r="AL97" s="27">
        <v>455279.19999999995</v>
      </c>
      <c r="AO97" s="95">
        <v>1.4477750673661451E-3</v>
      </c>
      <c r="AP97" s="27">
        <v>493057.26999999984</v>
      </c>
      <c r="AS97" s="95">
        <v>1.3348098755844881E-3</v>
      </c>
      <c r="AT97" s="27">
        <v>542940.15999999992</v>
      </c>
      <c r="AW97" s="95">
        <v>1.3622053769651028E-3</v>
      </c>
      <c r="AX97" s="27">
        <v>603419.60999999987</v>
      </c>
      <c r="BA97" s="95">
        <v>1.7386493714440583E-3</v>
      </c>
      <c r="BB97" s="27">
        <v>819422.66999999993</v>
      </c>
    </row>
    <row r="98" spans="1:54">
      <c r="A98" s="105" t="s">
        <v>228</v>
      </c>
      <c r="B98" s="104" t="s">
        <v>228</v>
      </c>
      <c r="E98" s="95">
        <v>1.8877320155458862E-3</v>
      </c>
      <c r="F98" s="155">
        <v>140957.6</v>
      </c>
      <c r="I98" s="95">
        <v>2.9461391679615036E-3</v>
      </c>
      <c r="J98" s="155">
        <v>269973.77000000019</v>
      </c>
      <c r="M98" s="95">
        <v>2.8236720211475622E-3</v>
      </c>
      <c r="N98" s="155">
        <v>379966.66000000015</v>
      </c>
      <c r="Q98" s="95">
        <v>3.0106584611627064E-3</v>
      </c>
      <c r="R98" s="27">
        <v>479999.13000000006</v>
      </c>
      <c r="U98" s="95">
        <v>3.4805670323593356E-3</v>
      </c>
      <c r="V98" s="27">
        <v>609671.14000000013</v>
      </c>
      <c r="Y98" s="95">
        <v>3.6987344115878493E-3</v>
      </c>
      <c r="Z98" s="27">
        <v>752728.00000000012</v>
      </c>
      <c r="AC98" s="95">
        <v>3.4441395851229225E-3</v>
      </c>
      <c r="AD98" s="27">
        <v>889055.71</v>
      </c>
      <c r="AG98" s="95">
        <v>3.594865424244142E-3</v>
      </c>
      <c r="AH98" s="27">
        <v>1027511.6799999999</v>
      </c>
      <c r="AK98" s="95">
        <v>3.7995333561381753E-3</v>
      </c>
      <c r="AL98" s="27">
        <v>1174096.4100000001</v>
      </c>
      <c r="AO98" s="95">
        <v>4.0058609304774642E-3</v>
      </c>
      <c r="AP98" s="27">
        <v>1364244.2799999998</v>
      </c>
      <c r="AS98" s="95">
        <v>3.8551666596367755E-3</v>
      </c>
      <c r="AT98" s="27">
        <v>1568107.07</v>
      </c>
      <c r="AW98" s="95">
        <v>3.9545820172489322E-3</v>
      </c>
      <c r="AX98" s="27">
        <v>1751771.3400000003</v>
      </c>
      <c r="BA98" s="95">
        <v>4.1419469972076147E-3</v>
      </c>
      <c r="BB98" s="27">
        <v>1952092.9999999998</v>
      </c>
    </row>
    <row r="99" spans="1:54">
      <c r="A99" s="105" t="s">
        <v>229</v>
      </c>
      <c r="B99" s="104" t="s">
        <v>229</v>
      </c>
      <c r="E99" s="95">
        <v>0</v>
      </c>
      <c r="F99" s="155" t="s">
        <v>283</v>
      </c>
      <c r="I99" s="95">
        <v>2.0550204124898354E-4</v>
      </c>
      <c r="J99" s="155">
        <v>18831.479999999981</v>
      </c>
      <c r="M99" s="95">
        <v>1.6575487636312951E-3</v>
      </c>
      <c r="N99" s="155">
        <v>223047.6</v>
      </c>
      <c r="Q99" s="95">
        <v>1.6224172432656853E-3</v>
      </c>
      <c r="R99" s="27">
        <v>258667.28999999998</v>
      </c>
      <c r="U99" s="95">
        <v>1.6420587150780144E-3</v>
      </c>
      <c r="V99" s="27">
        <v>287630.08999999997</v>
      </c>
      <c r="Y99" s="95">
        <v>2.0298697377513749E-3</v>
      </c>
      <c r="Z99" s="27">
        <v>413097.99999999994</v>
      </c>
      <c r="AC99" s="95">
        <v>2.5350300214038472E-3</v>
      </c>
      <c r="AD99" s="27">
        <v>654381.99</v>
      </c>
      <c r="AG99" s="95">
        <v>2.6266294994638107E-3</v>
      </c>
      <c r="AH99" s="27">
        <v>750763.15000000014</v>
      </c>
      <c r="AK99" s="95">
        <v>2.4946359597791032E-3</v>
      </c>
      <c r="AL99" s="27">
        <v>770869.17</v>
      </c>
      <c r="AO99" s="95">
        <v>2.6112269252995543E-3</v>
      </c>
      <c r="AP99" s="27">
        <v>889284.8400000002</v>
      </c>
      <c r="AS99" s="95">
        <v>3.4424495861018274E-3</v>
      </c>
      <c r="AT99" s="27">
        <v>1400232.4699999995</v>
      </c>
      <c r="AW99" s="95">
        <v>3.5445235524155724E-3</v>
      </c>
      <c r="AX99" s="27">
        <v>1570126.69</v>
      </c>
      <c r="BA99" s="95">
        <v>4.3436494635070693E-3</v>
      </c>
      <c r="BB99" s="27">
        <v>2047155.05</v>
      </c>
    </row>
    <row r="100" spans="1:54">
      <c r="A100" s="105" t="s">
        <v>230</v>
      </c>
      <c r="B100" s="104" t="s">
        <v>230</v>
      </c>
      <c r="E100" s="95">
        <v>1.9373072521783755E-4</v>
      </c>
      <c r="F100" s="155">
        <v>14465.94</v>
      </c>
      <c r="I100" s="95">
        <v>2.1566688152506398E-4</v>
      </c>
      <c r="J100" s="155">
        <v>19762.950000000041</v>
      </c>
      <c r="M100" s="95">
        <v>1.857223672663099E-4</v>
      </c>
      <c r="N100" s="155">
        <v>24991.680000000011</v>
      </c>
      <c r="Q100" s="95">
        <v>1.8912633216479566E-4</v>
      </c>
      <c r="R100" s="27">
        <v>30153.03000000001</v>
      </c>
      <c r="U100" s="95">
        <v>2.0122740183702552E-4</v>
      </c>
      <c r="V100" s="27">
        <v>35247.860000000037</v>
      </c>
      <c r="Y100" s="95">
        <v>1.9791119383186733E-4</v>
      </c>
      <c r="Z100" s="27">
        <v>40276.83</v>
      </c>
      <c r="AC100" s="95">
        <v>1.7526135805668547E-4</v>
      </c>
      <c r="AD100" s="27">
        <v>45241.23</v>
      </c>
      <c r="AG100" s="95">
        <v>1.7542607409088947E-4</v>
      </c>
      <c r="AH100" s="27">
        <v>50141.61</v>
      </c>
      <c r="AK100" s="95">
        <v>1.7791886312509052E-4</v>
      </c>
      <c r="AL100" s="27">
        <v>54978.83</v>
      </c>
      <c r="AO100" s="95">
        <v>1.7545612306431757E-4</v>
      </c>
      <c r="AP100" s="27">
        <v>59753.700000000004</v>
      </c>
      <c r="AS100" s="95">
        <v>1.5849118306813311E-4</v>
      </c>
      <c r="AT100" s="27">
        <v>64467.030000000006</v>
      </c>
      <c r="AW100" s="95">
        <v>1.5603587095177585E-4</v>
      </c>
      <c r="AX100" s="27">
        <v>69119.61</v>
      </c>
      <c r="BA100" s="95">
        <v>1.5640248242550282E-4</v>
      </c>
      <c r="BB100" s="27">
        <v>73712.240000000005</v>
      </c>
    </row>
    <row r="101" spans="1:54">
      <c r="A101" s="105" t="s">
        <v>85</v>
      </c>
      <c r="B101" s="104" t="s">
        <v>85</v>
      </c>
      <c r="E101" s="95">
        <v>0.20170642472302686</v>
      </c>
      <c r="F101" s="155">
        <v>15061488.229999993</v>
      </c>
      <c r="I101" s="95">
        <v>0.20265570252941822</v>
      </c>
      <c r="J101" s="155">
        <v>18570651.590000015</v>
      </c>
      <c r="M101" s="95">
        <v>0.20094050798484828</v>
      </c>
      <c r="N101" s="155">
        <v>27039504.979999997</v>
      </c>
      <c r="Q101" s="95">
        <v>0.2007194743882677</v>
      </c>
      <c r="R101" s="27">
        <v>32001362.600000001</v>
      </c>
      <c r="U101" s="95">
        <v>0.20093791245099976</v>
      </c>
      <c r="V101" s="27">
        <v>35197151.789999962</v>
      </c>
      <c r="Y101" s="95">
        <v>0.20242977227670308</v>
      </c>
      <c r="Z101" s="27">
        <v>41196404.140000008</v>
      </c>
      <c r="AC101" s="95">
        <v>0.20153792058925374</v>
      </c>
      <c r="AD101" s="27">
        <v>52024151.360000022</v>
      </c>
      <c r="AG101" s="95">
        <v>0.20314988095992478</v>
      </c>
      <c r="AH101" s="27">
        <v>58065838.590000026</v>
      </c>
      <c r="AK101" s="95">
        <v>0.20087562903807596</v>
      </c>
      <c r="AL101" s="27">
        <v>62072715.990000077</v>
      </c>
      <c r="AO101" s="95">
        <v>0.20293792288079973</v>
      </c>
      <c r="AP101" s="27">
        <v>69112958.560000017</v>
      </c>
      <c r="AS101" s="95">
        <v>0.20130334053861293</v>
      </c>
      <c r="AT101" s="27">
        <v>81881075.289999977</v>
      </c>
      <c r="AW101" s="95">
        <v>0.20159087013407426</v>
      </c>
      <c r="AX101" s="27">
        <v>89299224.840000033</v>
      </c>
      <c r="BA101" s="95">
        <v>0.19897082703404384</v>
      </c>
      <c r="BB101" s="27">
        <v>93774632.779999986</v>
      </c>
    </row>
    <row r="102" spans="1:54">
      <c r="A102" s="105" t="s">
        <v>253</v>
      </c>
      <c r="B102" s="104" t="s">
        <v>253</v>
      </c>
      <c r="E102" s="95">
        <v>0</v>
      </c>
      <c r="F102" s="155" t="s">
        <v>283</v>
      </c>
      <c r="I102" s="95">
        <v>0</v>
      </c>
      <c r="J102" s="155" t="s">
        <v>283</v>
      </c>
      <c r="M102" s="95">
        <v>0</v>
      </c>
      <c r="N102" s="155" t="s">
        <v>283</v>
      </c>
      <c r="Q102" s="95">
        <v>0</v>
      </c>
      <c r="R102" s="27" t="s">
        <v>283</v>
      </c>
      <c r="U102" s="95">
        <v>9.2198002777688944E-6</v>
      </c>
      <c r="V102" s="27">
        <v>1614.98</v>
      </c>
      <c r="Y102" s="95">
        <v>1.5779156521127174E-5</v>
      </c>
      <c r="Z102" s="27">
        <v>3211.21</v>
      </c>
      <c r="AC102" s="95">
        <v>1.8551282279326892E-5</v>
      </c>
      <c r="AD102" s="27">
        <v>4788.7499999999982</v>
      </c>
      <c r="AG102" s="95">
        <v>2.220814390496713E-5</v>
      </c>
      <c r="AH102" s="27">
        <v>6347.6999999999989</v>
      </c>
      <c r="AK102" s="95">
        <v>2.5527887382967825E-5</v>
      </c>
      <c r="AL102" s="27">
        <v>7888.39</v>
      </c>
      <c r="AO102" s="95">
        <v>2.7633876177783888E-5</v>
      </c>
      <c r="AP102" s="27">
        <v>9411.0499999999956</v>
      </c>
      <c r="AS102" s="95">
        <v>2.6836519930106474E-5</v>
      </c>
      <c r="AT102" s="27">
        <v>10915.879999999996</v>
      </c>
      <c r="AW102" s="95">
        <v>2.7999702414437379E-5</v>
      </c>
      <c r="AX102" s="27">
        <v>12403.099999999995</v>
      </c>
      <c r="BA102" s="95">
        <v>2.9435491289380938E-5</v>
      </c>
      <c r="BB102" s="27">
        <v>13872.899999999996</v>
      </c>
    </row>
    <row r="103" spans="1:54">
      <c r="A103" s="105" t="s">
        <v>254</v>
      </c>
      <c r="B103" s="104" t="s">
        <v>254</v>
      </c>
      <c r="E103" s="95">
        <v>1.4264891993760714E-3</v>
      </c>
      <c r="F103" s="155">
        <v>106516.44000000003</v>
      </c>
      <c r="I103" s="95">
        <v>1.2328126544542449E-3</v>
      </c>
      <c r="J103" s="155">
        <v>112970.58999999997</v>
      </c>
      <c r="M103" s="95">
        <v>8.8716107842485019E-4</v>
      </c>
      <c r="N103" s="155">
        <v>119380.59000000004</v>
      </c>
      <c r="Q103" s="95">
        <v>8.3805882009137375E-4</v>
      </c>
      <c r="R103" s="27">
        <v>133614.46</v>
      </c>
      <c r="U103" s="95">
        <v>8.4967289147048401E-4</v>
      </c>
      <c r="V103" s="27">
        <v>148832.36999999994</v>
      </c>
      <c r="Y103" s="95">
        <v>8.0546756232517029E-4</v>
      </c>
      <c r="Z103" s="27">
        <v>163920.39000000001</v>
      </c>
      <c r="AC103" s="95">
        <v>6.8114160602781074E-4</v>
      </c>
      <c r="AD103" s="27">
        <v>175827.02999999997</v>
      </c>
      <c r="AG103" s="95">
        <v>6.638148804825664E-4</v>
      </c>
      <c r="AH103" s="27">
        <v>189736.59999999998</v>
      </c>
      <c r="AK103" s="95">
        <v>6.5876780003125716E-4</v>
      </c>
      <c r="AL103" s="27">
        <v>203566.28999999998</v>
      </c>
      <c r="AO103" s="95">
        <v>6.3811146582176746E-4</v>
      </c>
      <c r="AP103" s="27">
        <v>217316.55999999997</v>
      </c>
      <c r="AS103" s="95">
        <v>5.6788008344110092E-4</v>
      </c>
      <c r="AT103" s="27">
        <v>230987.88</v>
      </c>
      <c r="AW103" s="95">
        <v>5.5213520944763072E-4</v>
      </c>
      <c r="AX103" s="27">
        <v>244580.75</v>
      </c>
      <c r="BA103" s="95">
        <v>5.4762674566835069E-4</v>
      </c>
      <c r="BB103" s="27">
        <v>258095.61</v>
      </c>
    </row>
    <row r="104" spans="1:54">
      <c r="A104" s="105" t="s">
        <v>241</v>
      </c>
      <c r="B104" s="104" t="s">
        <v>241</v>
      </c>
      <c r="E104" s="95">
        <v>0</v>
      </c>
      <c r="F104" s="155" t="s">
        <v>283</v>
      </c>
      <c r="I104" s="95">
        <v>0</v>
      </c>
      <c r="J104" s="155" t="s">
        <v>283</v>
      </c>
      <c r="M104" s="95">
        <v>0</v>
      </c>
      <c r="N104" s="155" t="s">
        <v>283</v>
      </c>
      <c r="Q104" s="95">
        <v>0</v>
      </c>
      <c r="R104" s="27" t="s">
        <v>283</v>
      </c>
      <c r="U104" s="95">
        <v>0</v>
      </c>
      <c r="V104" s="27" t="s">
        <v>283</v>
      </c>
      <c r="Y104" s="95">
        <v>0</v>
      </c>
      <c r="Z104" s="27" t="s">
        <v>283</v>
      </c>
      <c r="AC104" s="95">
        <v>0</v>
      </c>
      <c r="AD104" s="27" t="s">
        <v>283</v>
      </c>
      <c r="AG104" s="95">
        <v>0</v>
      </c>
      <c r="AH104" s="27" t="s">
        <v>283</v>
      </c>
      <c r="AK104" s="95">
        <v>0</v>
      </c>
      <c r="AL104" s="27" t="s">
        <v>283</v>
      </c>
      <c r="AO104" s="95">
        <v>0</v>
      </c>
      <c r="AP104" s="27" t="s">
        <v>283</v>
      </c>
      <c r="AS104" s="95">
        <v>0</v>
      </c>
      <c r="AT104" s="27" t="s">
        <v>283</v>
      </c>
      <c r="AW104" s="95">
        <v>0</v>
      </c>
      <c r="AX104" s="27" t="s">
        <v>283</v>
      </c>
      <c r="BA104" s="95">
        <v>0</v>
      </c>
      <c r="BB104" s="27" t="s">
        <v>283</v>
      </c>
    </row>
    <row r="105" spans="1:54">
      <c r="A105" s="105" t="s">
        <v>231</v>
      </c>
      <c r="B105" s="104" t="s">
        <v>231</v>
      </c>
      <c r="E105" s="95">
        <v>4.1897284916424995E-3</v>
      </c>
      <c r="F105" s="155">
        <v>312848.47000000003</v>
      </c>
      <c r="I105" s="95">
        <v>5.6722494352720899E-3</v>
      </c>
      <c r="J105" s="155">
        <v>519784.87</v>
      </c>
      <c r="M105" s="95">
        <v>5.4991467385551353E-3</v>
      </c>
      <c r="N105" s="155">
        <v>739991.18999999971</v>
      </c>
      <c r="Q105" s="95">
        <v>6.1821088300811882E-3</v>
      </c>
      <c r="R105" s="27">
        <v>985633.83999999985</v>
      </c>
      <c r="U105" s="95">
        <v>7.172331876339786E-3</v>
      </c>
      <c r="V105" s="27">
        <v>1256336.5999999999</v>
      </c>
      <c r="Y105" s="95">
        <v>8.0332288719849685E-3</v>
      </c>
      <c r="Z105" s="27">
        <v>1634839.2799999998</v>
      </c>
      <c r="AC105" s="95">
        <v>7.7806317011036037E-3</v>
      </c>
      <c r="AD105" s="27">
        <v>2008459.55</v>
      </c>
      <c r="AG105" s="95">
        <v>8.3707512088171121E-3</v>
      </c>
      <c r="AH105" s="27">
        <v>2392591.5500000007</v>
      </c>
      <c r="AK105" s="95">
        <v>9.1857383768413695E-3</v>
      </c>
      <c r="AL105" s="27">
        <v>2838491.3200000003</v>
      </c>
      <c r="AO105" s="95">
        <v>1.0172082014171507E-2</v>
      </c>
      <c r="AP105" s="27">
        <v>3464225.28</v>
      </c>
      <c r="AS105" s="95">
        <v>9.9853452416533584E-3</v>
      </c>
      <c r="AT105" s="27">
        <v>4061585.879999999</v>
      </c>
      <c r="AW105" s="95">
        <v>1.066704128538217E-2</v>
      </c>
      <c r="AX105" s="27">
        <v>4725206.6399999997</v>
      </c>
      <c r="BA105" s="95">
        <v>1.1440874337255656E-2</v>
      </c>
      <c r="BB105" s="27">
        <v>5392065.79</v>
      </c>
    </row>
    <row r="106" spans="1:54">
      <c r="A106" s="105" t="s">
        <v>52</v>
      </c>
      <c r="B106" s="104" t="s">
        <v>52</v>
      </c>
      <c r="E106" s="95">
        <v>0</v>
      </c>
      <c r="F106" s="155" t="s">
        <v>283</v>
      </c>
      <c r="I106" s="95">
        <v>0</v>
      </c>
      <c r="J106" s="155" t="s">
        <v>283</v>
      </c>
      <c r="M106" s="95">
        <v>0</v>
      </c>
      <c r="N106" s="155" t="s">
        <v>283</v>
      </c>
      <c r="Q106" s="95">
        <v>0</v>
      </c>
      <c r="R106" s="27" t="s">
        <v>283</v>
      </c>
      <c r="U106" s="95">
        <v>0</v>
      </c>
      <c r="V106" s="27" t="s">
        <v>283</v>
      </c>
      <c r="Y106" s="95">
        <v>0</v>
      </c>
      <c r="Z106" s="27" t="s">
        <v>283</v>
      </c>
      <c r="AC106" s="95">
        <v>0</v>
      </c>
      <c r="AD106" s="27" t="s">
        <v>283</v>
      </c>
      <c r="AG106" s="95">
        <v>0</v>
      </c>
      <c r="AH106" s="27" t="s">
        <v>283</v>
      </c>
      <c r="AK106" s="95">
        <v>0</v>
      </c>
      <c r="AL106" s="27" t="s">
        <v>283</v>
      </c>
      <c r="AO106" s="95">
        <v>0</v>
      </c>
      <c r="AP106" s="27" t="s">
        <v>283</v>
      </c>
      <c r="AS106" s="95">
        <v>2.365553622497534E-6</v>
      </c>
      <c r="AT106" s="27">
        <v>962.19999999999709</v>
      </c>
      <c r="AW106" s="95">
        <v>5.1252519432890401E-5</v>
      </c>
      <c r="AX106" s="27">
        <v>22703.460000000006</v>
      </c>
      <c r="BA106" s="95">
        <v>1.8637175443439219E-4</v>
      </c>
      <c r="BB106" s="27">
        <v>87836.709999999963</v>
      </c>
    </row>
    <row r="107" spans="1:54">
      <c r="A107" s="105" t="s">
        <v>273</v>
      </c>
      <c r="B107" s="104" t="s">
        <v>273</v>
      </c>
      <c r="E107" s="95">
        <v>0</v>
      </c>
      <c r="F107" s="155" t="s">
        <v>283</v>
      </c>
      <c r="I107" s="95">
        <v>0</v>
      </c>
      <c r="J107" s="155" t="s">
        <v>283</v>
      </c>
      <c r="M107" s="95">
        <v>0</v>
      </c>
      <c r="N107" s="155" t="s">
        <v>283</v>
      </c>
      <c r="Q107" s="95">
        <v>0</v>
      </c>
      <c r="R107" s="27" t="s">
        <v>283</v>
      </c>
      <c r="U107" s="95">
        <v>3.0859025140529336E-6</v>
      </c>
      <c r="V107" s="27">
        <v>540.54000000000087</v>
      </c>
      <c r="Y107" s="95">
        <v>1.0563284913837068E-5</v>
      </c>
      <c r="Z107" s="27">
        <v>2149.7300000000005</v>
      </c>
      <c r="AC107" s="95">
        <v>1.4487490971817283E-5</v>
      </c>
      <c r="AD107" s="27">
        <v>3739.7400000000016</v>
      </c>
      <c r="AG107" s="95">
        <v>1.8582181691392467E-5</v>
      </c>
      <c r="AH107" s="27">
        <v>5311.3000000000011</v>
      </c>
      <c r="AK107" s="95">
        <v>2.2214442102936421E-5</v>
      </c>
      <c r="AL107" s="27">
        <v>6864.5</v>
      </c>
      <c r="AO107" s="95">
        <v>2.4663786150228165E-5</v>
      </c>
      <c r="AP107" s="27">
        <v>8399.5500000000011</v>
      </c>
      <c r="AS107" s="95">
        <v>2.4379977802549051E-5</v>
      </c>
      <c r="AT107" s="27">
        <v>9916.6700000000019</v>
      </c>
      <c r="AW107" s="95">
        <v>2.5771505731824004E-5</v>
      </c>
      <c r="AX107" s="27">
        <v>11416.070000000002</v>
      </c>
      <c r="BA107" s="95">
        <v>2.7366865560249395E-5</v>
      </c>
      <c r="BB107" s="27">
        <v>12897.96</v>
      </c>
    </row>
    <row r="108" spans="1:54">
      <c r="A108" s="103" t="s">
        <v>88</v>
      </c>
      <c r="B108" s="104" t="s">
        <v>88</v>
      </c>
      <c r="E108" s="95">
        <v>8.008903918739034E-2</v>
      </c>
      <c r="F108" s="155">
        <v>5980276.1500000004</v>
      </c>
      <c r="I108" s="95">
        <v>7.9004881786355438E-2</v>
      </c>
      <c r="J108" s="155">
        <v>7239727.8500000006</v>
      </c>
      <c r="M108" s="95">
        <v>8.8207926459710512E-2</v>
      </c>
      <c r="N108" s="155">
        <v>11869675.710000006</v>
      </c>
      <c r="Q108" s="95">
        <v>9.2909721626737121E-2</v>
      </c>
      <c r="R108" s="27">
        <v>14812900.939999999</v>
      </c>
      <c r="U108" s="95">
        <v>8.7281851905011726E-2</v>
      </c>
      <c r="V108" s="27">
        <v>15288665.800000004</v>
      </c>
      <c r="Y108" s="95">
        <v>8.2492823195816939E-2</v>
      </c>
      <c r="Z108" s="27">
        <v>16788082.329999994</v>
      </c>
      <c r="AC108" s="95">
        <v>8.2810634834722036E-2</v>
      </c>
      <c r="AD108" s="27">
        <v>21376389.059999984</v>
      </c>
      <c r="AG108" s="95">
        <v>8.2120646810694864E-2</v>
      </c>
      <c r="AH108" s="27">
        <v>23472345.639999997</v>
      </c>
      <c r="AK108" s="95">
        <v>7.9480587594164334E-2</v>
      </c>
      <c r="AL108" s="27">
        <v>24560350.919999994</v>
      </c>
      <c r="AO108" s="95">
        <v>7.6645068792039681E-2</v>
      </c>
      <c r="AP108" s="27">
        <v>26102403.079999998</v>
      </c>
      <c r="AS108" s="95">
        <v>7.7037973452593667E-2</v>
      </c>
      <c r="AT108" s="27">
        <v>31335556.019999996</v>
      </c>
      <c r="AW108" s="95">
        <v>8.2528698822234528E-2</v>
      </c>
      <c r="AX108" s="27">
        <v>36557949.410000004</v>
      </c>
      <c r="BA108" s="95">
        <v>8.0359731536884638E-2</v>
      </c>
      <c r="BB108" s="27">
        <v>37873413.040000007</v>
      </c>
    </row>
    <row r="109" spans="1:54">
      <c r="A109" s="103" t="s">
        <v>274</v>
      </c>
      <c r="B109" s="104" t="s">
        <v>274</v>
      </c>
      <c r="E109" s="95">
        <v>3.7207532884915213E-3</v>
      </c>
      <c r="F109" s="155">
        <v>277829.93</v>
      </c>
      <c r="I109" s="95">
        <v>3.031870980669722E-3</v>
      </c>
      <c r="J109" s="155">
        <v>277829.92999999993</v>
      </c>
      <c r="M109" s="95">
        <v>2.0646564095344192E-3</v>
      </c>
      <c r="N109" s="155">
        <v>277829.93</v>
      </c>
      <c r="Q109" s="95">
        <v>2.1778067097618274E-3</v>
      </c>
      <c r="R109" s="27">
        <v>347214.85</v>
      </c>
      <c r="U109" s="95">
        <v>2.3376151131203633E-3</v>
      </c>
      <c r="V109" s="27">
        <v>409466.74999999977</v>
      </c>
      <c r="Y109" s="95">
        <v>2.0130435053731452E-3</v>
      </c>
      <c r="Z109" s="27">
        <v>409673.69999999995</v>
      </c>
      <c r="AC109" s="95">
        <v>1.5870472359417979E-3</v>
      </c>
      <c r="AD109" s="27">
        <v>409673.69999999995</v>
      </c>
      <c r="AG109" s="95">
        <v>1.6725228270748206E-3</v>
      </c>
      <c r="AH109" s="27">
        <v>478053.14999999997</v>
      </c>
      <c r="AK109" s="95">
        <v>1.7388915135392194E-3</v>
      </c>
      <c r="AL109" s="27">
        <v>537336.06000000006</v>
      </c>
      <c r="AO109" s="95">
        <v>1.5777918667840742E-3</v>
      </c>
      <c r="AP109" s="27">
        <v>537336.06000000006</v>
      </c>
      <c r="AS109" s="95">
        <v>1.3210322835497364E-3</v>
      </c>
      <c r="AT109" s="27">
        <v>537336.06000000006</v>
      </c>
      <c r="AW109" s="95">
        <v>1.3651893766621524E-3</v>
      </c>
      <c r="AX109" s="27">
        <v>604741.43999999994</v>
      </c>
      <c r="BA109" s="95">
        <v>1.4003896629424374E-3</v>
      </c>
      <c r="BB109" s="27">
        <v>660001.40999999992</v>
      </c>
    </row>
    <row r="110" spans="1:54">
      <c r="A110" s="100" t="s">
        <v>255</v>
      </c>
      <c r="B110" s="104" t="s">
        <v>255</v>
      </c>
      <c r="E110" s="95">
        <v>8.7513329960590518E-3</v>
      </c>
      <c r="F110" s="155">
        <v>653465.05000000005</v>
      </c>
      <c r="I110" s="95">
        <v>8.3840207596456457E-3</v>
      </c>
      <c r="J110" s="155">
        <v>768282.00000000023</v>
      </c>
      <c r="M110" s="95">
        <v>7.4509071453605019E-3</v>
      </c>
      <c r="N110" s="155">
        <v>1002629.3</v>
      </c>
      <c r="Q110" s="95">
        <v>6.9307704384015314E-3</v>
      </c>
      <c r="R110" s="27">
        <v>1104995.4100000001</v>
      </c>
      <c r="U110" s="95">
        <v>7.0398684804630378E-3</v>
      </c>
      <c r="V110" s="27">
        <v>1233133.74</v>
      </c>
      <c r="Y110" s="95">
        <v>7.1776477058480385E-3</v>
      </c>
      <c r="Z110" s="27">
        <v>1460720.29</v>
      </c>
      <c r="AC110" s="95">
        <v>6.6650752167092802E-3</v>
      </c>
      <c r="AD110" s="27">
        <v>1720494.4899999995</v>
      </c>
      <c r="AG110" s="95">
        <v>6.5662929325102848E-3</v>
      </c>
      <c r="AH110" s="27">
        <v>1876827.6099999999</v>
      </c>
      <c r="AK110" s="95">
        <v>6.7950953578397319E-3</v>
      </c>
      <c r="AL110" s="27">
        <v>2099757.08</v>
      </c>
      <c r="AO110" s="95">
        <v>6.6204322681740375E-3</v>
      </c>
      <c r="AP110" s="27">
        <v>2254668.0999999996</v>
      </c>
      <c r="AS110" s="95">
        <v>6.2055861476158578E-3</v>
      </c>
      <c r="AT110" s="27">
        <v>2524151.1899999995</v>
      </c>
      <c r="AW110" s="95">
        <v>6.0071792697126191E-3</v>
      </c>
      <c r="AX110" s="27">
        <v>2661015.61</v>
      </c>
      <c r="BA110" s="95">
        <v>5.8723834827486788E-3</v>
      </c>
      <c r="BB110" s="27">
        <v>2767644.9499999993</v>
      </c>
    </row>
    <row r="111" spans="1:54">
      <c r="A111" s="100" t="s">
        <v>275</v>
      </c>
      <c r="B111" s="104" t="s">
        <v>275</v>
      </c>
      <c r="E111" s="95">
        <v>4.3170779776878742E-4</v>
      </c>
      <c r="F111" s="155">
        <v>32235.770000000011</v>
      </c>
      <c r="I111" s="95">
        <v>3.5177885839205179E-4</v>
      </c>
      <c r="J111" s="155">
        <v>32235.770000000011</v>
      </c>
      <c r="M111" s="95">
        <v>2.3955586479389518E-4</v>
      </c>
      <c r="N111" s="155">
        <v>32235.770000000011</v>
      </c>
      <c r="Q111" s="95">
        <v>2.0218972834928878E-4</v>
      </c>
      <c r="R111" s="27">
        <v>32235.770000000011</v>
      </c>
      <c r="U111" s="95">
        <v>3.6041890155311709E-4</v>
      </c>
      <c r="V111" s="27">
        <v>63132.53</v>
      </c>
      <c r="Y111" s="95">
        <v>3.1021969821649794E-4</v>
      </c>
      <c r="Z111" s="27">
        <v>63132.69</v>
      </c>
      <c r="AC111" s="95">
        <v>2.4457162166394961E-4</v>
      </c>
      <c r="AD111" s="27">
        <v>63132.69</v>
      </c>
      <c r="AG111" s="95">
        <v>2.2087683170718208E-4</v>
      </c>
      <c r="AH111" s="27">
        <v>63132.69</v>
      </c>
      <c r="AK111" s="95">
        <v>6.3742125671593626E-4</v>
      </c>
      <c r="AL111" s="27">
        <v>196969.97999999998</v>
      </c>
      <c r="AO111" s="95">
        <v>5.7836734881448618E-4</v>
      </c>
      <c r="AP111" s="27">
        <v>196969.97999999998</v>
      </c>
      <c r="AS111" s="95">
        <v>5.4626366328926201E-4</v>
      </c>
      <c r="AT111" s="27">
        <v>222195.3</v>
      </c>
      <c r="AW111" s="95">
        <v>5.0160059000464729E-4</v>
      </c>
      <c r="AX111" s="27">
        <v>222195.3</v>
      </c>
      <c r="BA111" s="95">
        <v>5.3533775852507054E-4</v>
      </c>
      <c r="BB111" s="27">
        <v>252303.83000000002</v>
      </c>
    </row>
    <row r="112" spans="1:54">
      <c r="A112" s="100" t="s">
        <v>276</v>
      </c>
      <c r="B112" s="104" t="s">
        <v>276</v>
      </c>
      <c r="E112" s="95">
        <v>0</v>
      </c>
      <c r="F112" s="155" t="s">
        <v>283</v>
      </c>
      <c r="I112" s="95">
        <v>0</v>
      </c>
      <c r="J112" s="155" t="s">
        <v>283</v>
      </c>
      <c r="M112" s="95">
        <v>0</v>
      </c>
      <c r="N112" s="155" t="s">
        <v>283</v>
      </c>
      <c r="Q112" s="95">
        <v>0</v>
      </c>
      <c r="R112" s="27" t="s">
        <v>283</v>
      </c>
      <c r="U112" s="95">
        <v>0</v>
      </c>
      <c r="V112" s="27" t="s">
        <v>283</v>
      </c>
      <c r="Y112" s="95">
        <v>0</v>
      </c>
      <c r="Z112" s="27" t="s">
        <v>283</v>
      </c>
      <c r="AC112" s="95">
        <v>0</v>
      </c>
      <c r="AD112" s="27" t="s">
        <v>283</v>
      </c>
      <c r="AG112" s="95">
        <v>0</v>
      </c>
      <c r="AH112" s="27" t="s">
        <v>283</v>
      </c>
      <c r="AK112" s="95">
        <v>1.0843683239960492E-4</v>
      </c>
      <c r="AL112" s="27">
        <v>33508.14</v>
      </c>
      <c r="AO112" s="95">
        <v>1.1545358032957691E-4</v>
      </c>
      <c r="AP112" s="27">
        <v>39319.11</v>
      </c>
      <c r="AS112" s="95">
        <v>1.1078439298039676E-4</v>
      </c>
      <c r="AT112" s="27">
        <v>45062.069999999992</v>
      </c>
      <c r="AW112" s="95">
        <v>1.1453932816547419E-4</v>
      </c>
      <c r="AX112" s="27">
        <v>50737.779999999992</v>
      </c>
      <c r="BA112" s="95">
        <v>1.1955703602724734E-4</v>
      </c>
      <c r="BB112" s="27">
        <v>56347.039999999994</v>
      </c>
    </row>
    <row r="113" spans="1:56">
      <c r="A113" s="105" t="s">
        <v>232</v>
      </c>
      <c r="B113" s="104" t="s">
        <v>232</v>
      </c>
      <c r="E113" s="95">
        <v>2.1447665868771942E-3</v>
      </c>
      <c r="F113" s="155">
        <v>160150.46</v>
      </c>
      <c r="I113" s="95">
        <v>2.0084078534126255E-3</v>
      </c>
      <c r="J113" s="155">
        <v>184043.38999999993</v>
      </c>
      <c r="M113" s="95">
        <v>1.9776032114443317E-3</v>
      </c>
      <c r="N113" s="155">
        <v>266115.63999999996</v>
      </c>
      <c r="Q113" s="95">
        <v>2.0270945048034847E-3</v>
      </c>
      <c r="R113" s="27">
        <v>323186.31000000006</v>
      </c>
      <c r="U113" s="95">
        <v>2.0756469148453926E-3</v>
      </c>
      <c r="V113" s="27">
        <v>363579.27</v>
      </c>
      <c r="Y113" s="95">
        <v>2.058544010093412E-3</v>
      </c>
      <c r="Z113" s="27">
        <v>418933.48999999993</v>
      </c>
      <c r="AC113" s="95">
        <v>1.8003374926983293E-3</v>
      </c>
      <c r="AD113" s="27">
        <v>464731.55000000005</v>
      </c>
      <c r="AG113" s="95">
        <v>1.9470316073475866E-3</v>
      </c>
      <c r="AH113" s="27">
        <v>556515.33000000007</v>
      </c>
      <c r="AK113" s="95">
        <v>1.9895735236907888E-3</v>
      </c>
      <c r="AL113" s="27">
        <v>614799.4800000001</v>
      </c>
      <c r="AO113" s="95">
        <v>2.1935812047800571E-3</v>
      </c>
      <c r="AP113" s="27">
        <v>747050.54999999981</v>
      </c>
      <c r="AS113" s="95">
        <v>2.0535486791513104E-3</v>
      </c>
      <c r="AT113" s="27">
        <v>835290.52999999991</v>
      </c>
      <c r="AW113" s="95">
        <v>2.1795888867872279E-3</v>
      </c>
      <c r="AX113" s="27">
        <v>965498.08000000007</v>
      </c>
      <c r="BA113" s="95">
        <v>2.3386006739269144E-3</v>
      </c>
      <c r="BB113" s="27">
        <v>1102178.76</v>
      </c>
    </row>
    <row r="114" spans="1:56">
      <c r="A114" s="103" t="s">
        <v>242</v>
      </c>
      <c r="B114" s="104" t="s">
        <v>242</v>
      </c>
      <c r="E114" s="95">
        <v>9.2234500087388996E-3</v>
      </c>
      <c r="F114" s="155">
        <v>688718.18999999983</v>
      </c>
      <c r="I114" s="95">
        <v>9.525937390666846E-3</v>
      </c>
      <c r="J114" s="155">
        <v>872923.2</v>
      </c>
      <c r="M114" s="95">
        <v>7.8953435180513544E-3</v>
      </c>
      <c r="N114" s="155">
        <v>1062434.7599999998</v>
      </c>
      <c r="Q114" s="95">
        <v>7.87920490188883E-3</v>
      </c>
      <c r="R114" s="27">
        <v>1256207.4200000002</v>
      </c>
      <c r="U114" s="95">
        <v>8.3875784293386269E-3</v>
      </c>
      <c r="V114" s="27">
        <v>1469204.4300000004</v>
      </c>
      <c r="Y114" s="95">
        <v>8.8238951677243535E-3</v>
      </c>
      <c r="Z114" s="27">
        <v>1795747.4699999997</v>
      </c>
      <c r="AC114" s="95">
        <v>7.9976232655377035E-3</v>
      </c>
      <c r="AD114" s="27">
        <v>2064472.8399999999</v>
      </c>
      <c r="AG114" s="95">
        <v>8.1185882078733569E-3</v>
      </c>
      <c r="AH114" s="27">
        <v>2320516.4099999997</v>
      </c>
      <c r="AK114" s="95">
        <v>8.3326564878089746E-3</v>
      </c>
      <c r="AL114" s="27">
        <v>2574879.8999999994</v>
      </c>
      <c r="AO114" s="95">
        <v>8.7758491814898844E-3</v>
      </c>
      <c r="AP114" s="27">
        <v>2988721.3400000003</v>
      </c>
      <c r="AS114" s="95">
        <v>8.1487006940492938E-3</v>
      </c>
      <c r="AT114" s="27">
        <v>3314522.1200000006</v>
      </c>
      <c r="AW114" s="95">
        <v>8.226468267491651E-3</v>
      </c>
      <c r="AX114" s="27">
        <v>3644099.75</v>
      </c>
      <c r="BA114" s="95">
        <v>8.4565833769684896E-3</v>
      </c>
      <c r="BB114" s="27">
        <v>3985574.2299999995</v>
      </c>
    </row>
    <row r="115" spans="1:56" ht="13.5" thickBot="1">
      <c r="A115" s="103" t="s">
        <v>256</v>
      </c>
      <c r="B115" s="104" t="s">
        <v>256</v>
      </c>
      <c r="E115" s="95">
        <v>0</v>
      </c>
      <c r="F115" s="155" t="s">
        <v>283</v>
      </c>
      <c r="I115" s="95">
        <v>0</v>
      </c>
      <c r="J115" s="155" t="s">
        <v>283</v>
      </c>
      <c r="M115" s="95">
        <v>0</v>
      </c>
      <c r="N115" s="155" t="s">
        <v>283</v>
      </c>
      <c r="Q115" s="95">
        <v>0</v>
      </c>
      <c r="R115" s="27" t="s">
        <v>283</v>
      </c>
      <c r="U115" s="95">
        <v>0</v>
      </c>
      <c r="V115" s="27" t="s">
        <v>283</v>
      </c>
      <c r="Y115" s="95">
        <v>0</v>
      </c>
      <c r="Z115" s="27" t="s">
        <v>283</v>
      </c>
      <c r="AC115" s="95">
        <v>0</v>
      </c>
      <c r="AD115" s="27" t="s">
        <v>283</v>
      </c>
      <c r="AG115" s="95">
        <v>0</v>
      </c>
      <c r="AH115" s="27" t="s">
        <v>283</v>
      </c>
      <c r="AK115" s="95">
        <v>0</v>
      </c>
      <c r="AL115" s="27" t="s">
        <v>283</v>
      </c>
      <c r="AO115" s="95">
        <v>0</v>
      </c>
      <c r="AP115" s="27" t="s">
        <v>283</v>
      </c>
      <c r="AS115" s="95">
        <v>0</v>
      </c>
      <c r="AT115" s="27" t="s">
        <v>283</v>
      </c>
      <c r="AW115" s="95">
        <v>6.9728133150687694E-5</v>
      </c>
      <c r="AX115" s="27">
        <v>30887.649999999907</v>
      </c>
      <c r="BA115" s="95">
        <v>2.4952100316561149E-4</v>
      </c>
      <c r="BB115" s="27">
        <v>117598.84999999983</v>
      </c>
    </row>
    <row r="116" spans="1:56" ht="13.5" thickBot="1">
      <c r="A116" s="101"/>
      <c r="B116" s="72" t="s">
        <v>37</v>
      </c>
      <c r="C116" s="72"/>
      <c r="D116" s="72"/>
      <c r="E116" s="15">
        <v>0.99999999999999989</v>
      </c>
      <c r="F116" s="165">
        <v>74670344.540000021</v>
      </c>
      <c r="G116" s="102">
        <v>2.0861625671386719E-7</v>
      </c>
      <c r="H116" s="72"/>
      <c r="I116" s="15">
        <v>1</v>
      </c>
      <c r="J116" s="165">
        <v>91636462.030000031</v>
      </c>
      <c r="K116" s="102">
        <v>1.9371509552001953E-7</v>
      </c>
      <c r="L116" s="72"/>
      <c r="M116" s="15">
        <v>1</v>
      </c>
      <c r="N116" s="165">
        <v>134564728.89000005</v>
      </c>
      <c r="O116" s="102">
        <v>-2.6822090148925781E-7</v>
      </c>
      <c r="P116" s="72"/>
      <c r="Q116" s="15">
        <v>1</v>
      </c>
      <c r="R116" s="36">
        <v>159433272.22</v>
      </c>
      <c r="S116" s="102">
        <f>R70-R116</f>
        <v>0</v>
      </c>
      <c r="T116" s="72"/>
      <c r="U116" s="15">
        <v>1</v>
      </c>
      <c r="V116" s="36">
        <v>175164314.98999998</v>
      </c>
      <c r="W116" s="102">
        <v>-3.2782554626464844E-7</v>
      </c>
      <c r="X116" s="72"/>
      <c r="Y116" s="15">
        <v>1</v>
      </c>
      <c r="Z116" s="36">
        <v>203509610.65000001</v>
      </c>
      <c r="AA116" s="102">
        <v>0</v>
      </c>
      <c r="AB116" s="72"/>
      <c r="AC116" s="15">
        <v>1.0000000000000002</v>
      </c>
      <c r="AD116" s="36">
        <v>258135795.03</v>
      </c>
      <c r="AE116" s="102">
        <v>0</v>
      </c>
      <c r="AF116" s="72"/>
      <c r="AG116" s="15">
        <v>1</v>
      </c>
      <c r="AH116" s="36">
        <v>285827578.70999998</v>
      </c>
      <c r="AI116" s="102">
        <v>0</v>
      </c>
      <c r="AJ116" s="72"/>
      <c r="AK116" s="15">
        <v>1</v>
      </c>
      <c r="AL116" s="36">
        <v>309010686.30000007</v>
      </c>
      <c r="AM116" s="102">
        <v>0</v>
      </c>
      <c r="AN116" s="72"/>
      <c r="AO116" s="15">
        <v>1.0000000000000002</v>
      </c>
      <c r="AP116" s="36">
        <v>340562067.34999996</v>
      </c>
      <c r="AQ116" s="102">
        <v>-6.5565109252929688E-7</v>
      </c>
      <c r="AR116" s="72"/>
      <c r="AS116" s="15">
        <v>1.0000000000000007</v>
      </c>
      <c r="AT116" s="36">
        <v>406754677.14999986</v>
      </c>
      <c r="AU116" s="102">
        <v>0</v>
      </c>
      <c r="AV116" s="72"/>
      <c r="AW116" s="15">
        <v>0.99993027186684935</v>
      </c>
      <c r="AX116" s="36">
        <v>442972565.07999998</v>
      </c>
      <c r="AY116" s="102">
        <v>0</v>
      </c>
      <c r="AZ116" s="72"/>
      <c r="BA116" s="15">
        <v>0.99975047899683434</v>
      </c>
      <c r="BB116" s="36">
        <v>471298401.7700001</v>
      </c>
      <c r="BC116" s="102">
        <v>-1.3113021850585938E-6</v>
      </c>
    </row>
    <row r="117" spans="1:56">
      <c r="A117" s="100" t="s">
        <v>64</v>
      </c>
      <c r="E117" s="95"/>
      <c r="F117" s="152"/>
      <c r="I117" s="95"/>
      <c r="J117" s="152"/>
      <c r="M117" s="95"/>
      <c r="N117" s="152"/>
      <c r="Q117" s="95"/>
      <c r="U117" s="95"/>
      <c r="Y117" s="95"/>
      <c r="AC117" s="95"/>
      <c r="AG117" s="95"/>
      <c r="AK117" s="95"/>
      <c r="AO117" s="95"/>
      <c r="AS117" s="95"/>
      <c r="AW117" s="95"/>
      <c r="BA117" s="95"/>
    </row>
    <row r="118" spans="1:56">
      <c r="A118" s="98" t="s">
        <v>65</v>
      </c>
      <c r="B118" s="106" t="s">
        <v>101</v>
      </c>
      <c r="C118" s="106"/>
      <c r="D118" s="106"/>
      <c r="E118" s="95"/>
      <c r="F118" s="152"/>
      <c r="H118" s="106"/>
      <c r="I118" s="95"/>
      <c r="J118" s="152"/>
      <c r="L118" s="106"/>
      <c r="M118" s="95"/>
      <c r="N118" s="152"/>
      <c r="P118" s="106"/>
      <c r="Q118" s="95"/>
      <c r="T118" s="106"/>
      <c r="U118" s="95"/>
      <c r="X118" s="106"/>
      <c r="Y118" s="95"/>
      <c r="AB118" s="106"/>
      <c r="AC118" s="95"/>
      <c r="AF118" s="106"/>
      <c r="AG118" s="95"/>
      <c r="AJ118" s="106"/>
      <c r="AK118" s="95"/>
      <c r="AN118" s="106"/>
      <c r="AO118" s="95"/>
      <c r="AR118" s="106"/>
      <c r="AS118" s="95"/>
      <c r="AV118" s="106"/>
      <c r="AW118" s="95"/>
      <c r="AZ118" s="106"/>
      <c r="BA118" s="95"/>
    </row>
    <row r="119" spans="1:56">
      <c r="A119" s="98" t="s">
        <v>184</v>
      </c>
      <c r="B119" s="107" t="s">
        <v>64</v>
      </c>
      <c r="E119" s="95">
        <v>0</v>
      </c>
      <c r="F119" s="155" t="s">
        <v>283</v>
      </c>
      <c r="I119" s="95">
        <v>0.11542133432145558</v>
      </c>
      <c r="J119" s="155">
        <v>10576802.720000001</v>
      </c>
      <c r="M119" s="95">
        <v>9.4902836094882731E-2</v>
      </c>
      <c r="N119" s="155">
        <v>12770574.410000002</v>
      </c>
      <c r="Q119" s="95">
        <v>9.2154630557453224E-2</v>
      </c>
      <c r="R119" s="27">
        <v>14692514.299999971</v>
      </c>
      <c r="U119" s="95">
        <v>8.9763227920582098E-2</v>
      </c>
      <c r="V119" s="27">
        <v>15723314.330000006</v>
      </c>
      <c r="Y119" s="95">
        <v>8.1839469039345789E-2</v>
      </c>
      <c r="Z119" s="27">
        <v>16655118.479999989</v>
      </c>
      <c r="AC119" s="95">
        <v>6.3918566768635929E-2</v>
      </c>
      <c r="AD119" s="27">
        <v>16499670.049999973</v>
      </c>
      <c r="AG119" s="95">
        <v>5.978110949656306E-2</v>
      </c>
      <c r="AH119" s="27">
        <v>17087089.780000009</v>
      </c>
      <c r="AK119" s="95">
        <v>5.5333492296767824E-2</v>
      </c>
      <c r="AL119" s="27">
        <v>17098640.429999989</v>
      </c>
      <c r="AO119" s="95">
        <v>4.7888503751767002E-2</v>
      </c>
      <c r="AP119" s="27">
        <v>16309007.840000004</v>
      </c>
      <c r="AS119" s="95">
        <v>3.8612175525662505E-2</v>
      </c>
      <c r="AT119" s="27">
        <v>15705682.989999982</v>
      </c>
      <c r="AW119" s="95">
        <v>3.5033566282366299E-2</v>
      </c>
      <c r="AX119" s="27">
        <v>15518908.720000001</v>
      </c>
      <c r="BA119" s="95">
        <v>3.3400737305453877E-2</v>
      </c>
      <c r="BB119" s="27">
        <v>15741714.110000027</v>
      </c>
    </row>
    <row r="120" spans="1:56">
      <c r="A120" s="98" t="s">
        <v>185</v>
      </c>
      <c r="B120" s="107" t="s">
        <v>65</v>
      </c>
      <c r="E120" s="95">
        <v>0.27162953666478423</v>
      </c>
      <c r="F120" s="155">
        <v>20282671.09</v>
      </c>
      <c r="I120" s="95">
        <v>0.15257294542234531</v>
      </c>
      <c r="J120" s="155">
        <v>13981244.920000009</v>
      </c>
      <c r="M120" s="95">
        <v>0.12223148662860581</v>
      </c>
      <c r="N120" s="155">
        <v>16448046.860000003</v>
      </c>
      <c r="Q120" s="95">
        <v>0.12212976450192554</v>
      </c>
      <c r="R120" s="27">
        <v>19471547.989999987</v>
      </c>
      <c r="U120" s="95">
        <v>0.12749293993628169</v>
      </c>
      <c r="V120" s="27">
        <v>22332213.489999998</v>
      </c>
      <c r="Y120" s="95">
        <v>0.12363237165870893</v>
      </c>
      <c r="Z120" s="27">
        <v>25160375.819999944</v>
      </c>
      <c r="AC120" s="95">
        <v>0.10681185860641934</v>
      </c>
      <c r="AD120" s="27">
        <v>27571964.040000003</v>
      </c>
      <c r="AG120" s="95">
        <v>0.10277371943105738</v>
      </c>
      <c r="AH120" s="27">
        <v>29375563.380000014</v>
      </c>
      <c r="AK120" s="95">
        <v>0.10287871539541643</v>
      </c>
      <c r="AL120" s="27">
        <v>31790622.450000007</v>
      </c>
      <c r="AO120" s="95">
        <v>0.10120249938047013</v>
      </c>
      <c r="AP120" s="27">
        <v>34465732.410000004</v>
      </c>
      <c r="AS120" s="95">
        <v>8.704636457552789E-2</v>
      </c>
      <c r="AT120" s="27">
        <v>35406515.920000039</v>
      </c>
      <c r="AW120" s="95">
        <v>8.6514498799894937E-2</v>
      </c>
      <c r="AX120" s="27">
        <v>38323549.450000048</v>
      </c>
      <c r="BA120" s="95">
        <v>8.5539954026141965E-2</v>
      </c>
      <c r="BB120" s="27">
        <v>40314843.619999982</v>
      </c>
    </row>
    <row r="121" spans="1:56">
      <c r="A121" s="98" t="s">
        <v>186</v>
      </c>
      <c r="B121" s="108" t="s">
        <v>66</v>
      </c>
      <c r="E121" s="95">
        <v>0.14680409173855938</v>
      </c>
      <c r="F121" s="155">
        <v>10961912.109999996</v>
      </c>
      <c r="I121" s="95">
        <v>0.14464751886274888</v>
      </c>
      <c r="J121" s="155">
        <v>13254986.869999997</v>
      </c>
      <c r="M121" s="95">
        <v>0.13040447645344339</v>
      </c>
      <c r="N121" s="155">
        <v>17547843.02</v>
      </c>
      <c r="Q121" s="95">
        <v>0.13389304956711642</v>
      </c>
      <c r="R121" s="27">
        <v>21347007.020000026</v>
      </c>
      <c r="U121" s="95">
        <v>0.1305451990681176</v>
      </c>
      <c r="V121" s="27">
        <v>22866860.370000008</v>
      </c>
      <c r="Y121" s="95">
        <v>0.12484235972371253</v>
      </c>
      <c r="Z121" s="27">
        <v>25406620.019999977</v>
      </c>
      <c r="AC121" s="95">
        <v>9.6643350981605203E-2</v>
      </c>
      <c r="AD121" s="27">
        <v>24947108.239999987</v>
      </c>
      <c r="AG121" s="95">
        <v>9.3098749323271654E-2</v>
      </c>
      <c r="AH121" s="27">
        <v>26610190.09999999</v>
      </c>
      <c r="AK121" s="95">
        <v>9.3085275834358674E-2</v>
      </c>
      <c r="AL121" s="27">
        <v>28764344.96999998</v>
      </c>
      <c r="AO121" s="95">
        <v>9.0753282450086653E-2</v>
      </c>
      <c r="AP121" s="27">
        <v>30907125.489999987</v>
      </c>
      <c r="AS121" s="95">
        <v>8.1902913282825202E-2</v>
      </c>
      <c r="AT121" s="27">
        <v>33314393.050000012</v>
      </c>
      <c r="AW121" s="95">
        <v>7.8508730001640853E-2</v>
      </c>
      <c r="AX121" s="27">
        <v>34777213.510000005</v>
      </c>
      <c r="BA121" s="95">
        <v>8.034300020495054E-2</v>
      </c>
      <c r="BB121" s="27">
        <v>37865527.589999974</v>
      </c>
    </row>
    <row r="122" spans="1:56">
      <c r="A122" s="98" t="s">
        <v>187</v>
      </c>
      <c r="B122" s="107" t="s">
        <v>67</v>
      </c>
      <c r="E122" s="95">
        <v>0.10435580186489923</v>
      </c>
      <c r="F122" s="155">
        <v>7792283.6799999997</v>
      </c>
      <c r="I122" s="95">
        <v>0.10547150398316174</v>
      </c>
      <c r="J122" s="155">
        <v>9665035.4699999951</v>
      </c>
      <c r="M122" s="95">
        <v>0.1034236192113655</v>
      </c>
      <c r="N122" s="155">
        <v>13917171.279999996</v>
      </c>
      <c r="Q122" s="95">
        <v>9.6073928275546741E-2</v>
      </c>
      <c r="R122" s="27">
        <v>15317380.759999998</v>
      </c>
      <c r="U122" s="95">
        <v>0.10068823185251449</v>
      </c>
      <c r="V122" s="27">
        <v>17636985.16</v>
      </c>
      <c r="Y122" s="95">
        <v>9.9491868935969618E-2</v>
      </c>
      <c r="Z122" s="27">
        <v>20247551.510000005</v>
      </c>
      <c r="AC122" s="95">
        <v>9.0527259604907456E-2</v>
      </c>
      <c r="AD122" s="27">
        <v>23368326.129999988</v>
      </c>
      <c r="AG122" s="95">
        <v>8.8052894628251735E-2</v>
      </c>
      <c r="AH122" s="27">
        <v>25167945.669999961</v>
      </c>
      <c r="AK122" s="95">
        <v>8.7210720938747016E-2</v>
      </c>
      <c r="AL122" s="27">
        <v>26949044.729999997</v>
      </c>
      <c r="AO122" s="95">
        <v>8.4863027185872464E-2</v>
      </c>
      <c r="AP122" s="27">
        <v>28901127.979999982</v>
      </c>
      <c r="AS122" s="95">
        <v>7.5657553603621724E-2</v>
      </c>
      <c r="AT122" s="27">
        <v>30774063.789999969</v>
      </c>
      <c r="AW122" s="95">
        <v>7.1484724938397068E-2</v>
      </c>
      <c r="AX122" s="27">
        <v>31665771.969999999</v>
      </c>
      <c r="BA122" s="95">
        <v>7.1824447214059534E-2</v>
      </c>
      <c r="BB122" s="27">
        <v>33850747.179999985</v>
      </c>
    </row>
    <row r="123" spans="1:56">
      <c r="A123" s="98" t="s">
        <v>188</v>
      </c>
      <c r="B123" s="107" t="s">
        <v>68</v>
      </c>
      <c r="E123" s="95">
        <v>6.7980899529407765E-2</v>
      </c>
      <c r="F123" s="155">
        <v>5076157.1900000013</v>
      </c>
      <c r="I123" s="95">
        <v>7.6012772380055632E-2</v>
      </c>
      <c r="J123" s="155">
        <v>6965541.5300000012</v>
      </c>
      <c r="M123" s="95">
        <v>7.868832232148823E-2</v>
      </c>
      <c r="N123" s="155">
        <v>10588672.76</v>
      </c>
      <c r="Q123" s="95">
        <v>7.3873296558499238E-2</v>
      </c>
      <c r="R123" s="27">
        <v>11777861.399999999</v>
      </c>
      <c r="U123" s="95">
        <v>7.5877634669817187E-2</v>
      </c>
      <c r="V123" s="27">
        <v>13291053.900000004</v>
      </c>
      <c r="Y123" s="95">
        <v>7.3350214234710429E-2</v>
      </c>
      <c r="Z123" s="27">
        <v>14927473.540000005</v>
      </c>
      <c r="AC123" s="95">
        <v>7.4101877416020284E-2</v>
      </c>
      <c r="AD123" s="27">
        <v>19128347.039999995</v>
      </c>
      <c r="AG123" s="95">
        <v>7.9088697395907057E-2</v>
      </c>
      <c r="AH123" s="27">
        <v>22605730.879999999</v>
      </c>
      <c r="AK123" s="95">
        <v>8.2741228616209209E-2</v>
      </c>
      <c r="AL123" s="27">
        <v>25567923.840000007</v>
      </c>
      <c r="AO123" s="95">
        <v>8.6798043745784162E-2</v>
      </c>
      <c r="AP123" s="27">
        <v>29560121.219999995</v>
      </c>
      <c r="AS123" s="95">
        <v>7.0555732170269891E-2</v>
      </c>
      <c r="AT123" s="27">
        <v>28698874.059999999</v>
      </c>
      <c r="AW123" s="95">
        <v>6.6718574805332498E-2</v>
      </c>
      <c r="AX123" s="27">
        <v>29554498.219999999</v>
      </c>
      <c r="BA123" s="95">
        <v>6.5812955154337591E-2</v>
      </c>
      <c r="BB123" s="27">
        <v>31017540.579999991</v>
      </c>
    </row>
    <row r="124" spans="1:56">
      <c r="A124" s="73" t="s">
        <v>189</v>
      </c>
      <c r="B124" s="107" t="s">
        <v>69</v>
      </c>
      <c r="E124" s="95">
        <v>8.6205315237989674E-2</v>
      </c>
      <c r="F124" s="155">
        <v>6436980.5900000008</v>
      </c>
      <c r="I124" s="95">
        <v>8.0552531781327666E-2</v>
      </c>
      <c r="J124" s="155">
        <v>7381549.0200000014</v>
      </c>
      <c r="M124" s="95">
        <v>6.4439416788691611E-2</v>
      </c>
      <c r="N124" s="155">
        <v>8671272.6500000022</v>
      </c>
      <c r="Q124" s="95">
        <v>6.8098345463413451E-2</v>
      </c>
      <c r="R124" s="27">
        <v>10857142.049999999</v>
      </c>
      <c r="U124" s="95">
        <v>6.8626731025016513E-2</v>
      </c>
      <c r="V124" s="27">
        <v>12020954.329999998</v>
      </c>
      <c r="Y124" s="95">
        <v>6.5537484138467147E-2</v>
      </c>
      <c r="Z124" s="27">
        <v>13337507.879999999</v>
      </c>
      <c r="AC124" s="95">
        <v>7.4354734521686006E-2</v>
      </c>
      <c r="AD124" s="27">
        <v>19193618.510000002</v>
      </c>
      <c r="AG124" s="95">
        <v>7.7036301253282979E-2</v>
      </c>
      <c r="AH124" s="27">
        <v>22019099.460000016</v>
      </c>
      <c r="AK124" s="95">
        <v>7.7844772095184367E-2</v>
      </c>
      <c r="AL124" s="27">
        <v>24054866.45000001</v>
      </c>
      <c r="AO124" s="95">
        <v>7.2898163742016658E-2</v>
      </c>
      <c r="AP124" s="27">
        <v>24826349.350000009</v>
      </c>
      <c r="AS124" s="95">
        <v>6.4361140266239292E-2</v>
      </c>
      <c r="AT124" s="27">
        <v>26179194.830000024</v>
      </c>
      <c r="AW124" s="95">
        <v>6.5740200670758892E-2</v>
      </c>
      <c r="AX124" s="27">
        <v>29121105.320000004</v>
      </c>
      <c r="BA124" s="95">
        <v>6.2629829953051414E-2</v>
      </c>
      <c r="BB124" s="27">
        <v>29517338.760000005</v>
      </c>
    </row>
    <row r="125" spans="1:56">
      <c r="A125" s="100" t="s">
        <v>190</v>
      </c>
      <c r="B125" s="107" t="s">
        <v>95</v>
      </c>
      <c r="E125" s="95">
        <v>9.1301529167954212E-2</v>
      </c>
      <c r="F125" s="155">
        <v>6817516.6399999997</v>
      </c>
      <c r="I125" s="95">
        <v>9.9414604931141487E-2</v>
      </c>
      <c r="J125" s="155">
        <v>9110002.6699999981</v>
      </c>
      <c r="M125" s="95">
        <v>0.10817866940377562</v>
      </c>
      <c r="N125" s="155">
        <v>14557033.320000006</v>
      </c>
      <c r="Q125" s="95">
        <v>0.11308880128308768</v>
      </c>
      <c r="R125" s="27">
        <v>18030117.640000004</v>
      </c>
      <c r="U125" s="95">
        <v>0.10751151483722647</v>
      </c>
      <c r="V125" s="27">
        <v>18832180.849999998</v>
      </c>
      <c r="Y125" s="95">
        <v>0.11419846480847265</v>
      </c>
      <c r="Z125" s="27">
        <v>23240485.109999992</v>
      </c>
      <c r="AC125" s="95">
        <v>0.12026863979244701</v>
      </c>
      <c r="AD125" s="27">
        <v>31045640.949999999</v>
      </c>
      <c r="AG125" s="95">
        <v>0.11631950265279564</v>
      </c>
      <c r="AH125" s="27">
        <v>33247321.800000004</v>
      </c>
      <c r="AK125" s="95">
        <v>0.11690668744357924</v>
      </c>
      <c r="AL125" s="27">
        <v>36125415.720000014</v>
      </c>
      <c r="AO125" s="95">
        <v>0.11125322052106698</v>
      </c>
      <c r="AP125" s="27">
        <v>37888626.780000016</v>
      </c>
      <c r="AS125" s="95">
        <v>0.11725206577627668</v>
      </c>
      <c r="AT125" s="27">
        <v>47692826.159999982</v>
      </c>
      <c r="AW125" s="95">
        <v>0.11683310423672252</v>
      </c>
      <c r="AX125" s="27">
        <v>51753859.869999997</v>
      </c>
      <c r="BA125" s="95">
        <v>0.11830867104703438</v>
      </c>
      <c r="BB125" s="27">
        <v>55758687.579999976</v>
      </c>
    </row>
    <row r="126" spans="1:56">
      <c r="A126" s="100" t="s">
        <v>191</v>
      </c>
      <c r="B126" s="107" t="s">
        <v>94</v>
      </c>
      <c r="E126" s="95">
        <v>0.11877882383747204</v>
      </c>
      <c r="F126" s="155">
        <v>8869255.7000000011</v>
      </c>
      <c r="I126" s="95">
        <v>0.10740188765447908</v>
      </c>
      <c r="J126" s="155">
        <v>9841928.9999999981</v>
      </c>
      <c r="M126" s="95">
        <v>0.14964476387018869</v>
      </c>
      <c r="N126" s="155">
        <v>20136907.080000009</v>
      </c>
      <c r="Q126" s="95">
        <v>0.14637108067253596</v>
      </c>
      <c r="R126" s="27">
        <v>23336420.350000005</v>
      </c>
      <c r="U126" s="95">
        <v>0.14210963426780795</v>
      </c>
      <c r="V126" s="27">
        <v>24892536.740000013</v>
      </c>
      <c r="Y126" s="95">
        <v>0.15366476487335376</v>
      </c>
      <c r="Z126" s="27">
        <v>31272256.470000017</v>
      </c>
      <c r="AC126" s="95">
        <v>0.15808942287627084</v>
      </c>
      <c r="AD126" s="27">
        <v>40808538.860000037</v>
      </c>
      <c r="AG126" s="95">
        <v>0.15864390964178704</v>
      </c>
      <c r="AH126" s="27">
        <v>45344804.570000023</v>
      </c>
      <c r="AK126" s="95">
        <v>0.15484271849274234</v>
      </c>
      <c r="AL126" s="27">
        <v>47848054.710000016</v>
      </c>
      <c r="AO126" s="95">
        <v>0.16182471943759191</v>
      </c>
      <c r="AP126" s="27">
        <v>55111361.000000037</v>
      </c>
      <c r="AS126" s="95">
        <v>0.17094683040204603</v>
      </c>
      <c r="AT126" s="27">
        <v>69533422.810000032</v>
      </c>
      <c r="AW126" s="95">
        <v>0.17389880013469478</v>
      </c>
      <c r="AX126" s="27">
        <v>77032397.560000002</v>
      </c>
      <c r="BA126" s="95">
        <v>0.17331247074727382</v>
      </c>
      <c r="BB126" s="27">
        <v>81681890.470000029</v>
      </c>
    </row>
    <row r="127" spans="1:56">
      <c r="A127" s="100" t="s">
        <v>192</v>
      </c>
      <c r="B127" s="107" t="s">
        <v>98</v>
      </c>
      <c r="E127" s="95">
        <v>4.704641878434275E-2</v>
      </c>
      <c r="F127" s="155">
        <v>3512972.3000000007</v>
      </c>
      <c r="I127" s="95">
        <v>4.8343018290576405E-2</v>
      </c>
      <c r="J127" s="155">
        <v>4429983.16</v>
      </c>
      <c r="M127" s="95">
        <v>7.1398415240399485E-2</v>
      </c>
      <c r="N127" s="155">
        <v>9607708.3900000025</v>
      </c>
      <c r="Q127" s="95">
        <v>7.4858959700275299E-2</v>
      </c>
      <c r="R127" s="27">
        <v>11935008.900000002</v>
      </c>
      <c r="U127" s="95">
        <v>7.5713049034885502E-2</v>
      </c>
      <c r="V127" s="27">
        <v>13262224.370000001</v>
      </c>
      <c r="Y127" s="95">
        <v>7.9052844279027659E-2</v>
      </c>
      <c r="Z127" s="27">
        <v>16088013.559999997</v>
      </c>
      <c r="AC127" s="95">
        <v>9.7048317057650019E-2</v>
      </c>
      <c r="AD127" s="27">
        <v>25051644.479999997</v>
      </c>
      <c r="AG127" s="95">
        <v>0.10241738639118876</v>
      </c>
      <c r="AH127" s="27">
        <v>29273713.569999993</v>
      </c>
      <c r="AK127" s="95">
        <v>9.719803288887098E-2</v>
      </c>
      <c r="AL127" s="27">
        <v>30035230.849999994</v>
      </c>
      <c r="AO127" s="95">
        <v>0.11006778391874242</v>
      </c>
      <c r="AP127" s="27">
        <v>37484912.040000007</v>
      </c>
      <c r="AS127" s="95">
        <v>0.11982960589787035</v>
      </c>
      <c r="AT127" s="27">
        <v>48741252.659999989</v>
      </c>
      <c r="AW127" s="95">
        <v>0.12008474328515854</v>
      </c>
      <c r="AX127" s="27">
        <v>53194246.75999999</v>
      </c>
      <c r="BA127" s="95">
        <v>0.11434657868052715</v>
      </c>
      <c r="BB127" s="27">
        <v>53891359.780000001</v>
      </c>
    </row>
    <row r="128" spans="1:56">
      <c r="A128" s="100" t="s">
        <v>193</v>
      </c>
      <c r="B128" s="107" t="s">
        <v>99</v>
      </c>
      <c r="E128" s="95">
        <v>1.2573152243821158E-2</v>
      </c>
      <c r="F128" s="155">
        <v>938841.60999999987</v>
      </c>
      <c r="I128" s="95">
        <v>1.9597702707161144E-2</v>
      </c>
      <c r="J128" s="155">
        <v>1795864.1400000004</v>
      </c>
      <c r="M128" s="95">
        <v>1.8735925979986568E-2</v>
      </c>
      <c r="N128" s="155">
        <v>2521194.8000000003</v>
      </c>
      <c r="Q128" s="95">
        <v>2.9056334449484338E-2</v>
      </c>
      <c r="R128" s="27">
        <v>4632546.4800000004</v>
      </c>
      <c r="U128" s="95">
        <v>2.9750143516945788E-2</v>
      </c>
      <c r="V128" s="27">
        <v>5211163.5099999988</v>
      </c>
      <c r="Y128" s="95">
        <v>1.9161257483345299E-2</v>
      </c>
      <c r="Z128" s="27">
        <v>3899500.0500000003</v>
      </c>
      <c r="AC128" s="95">
        <v>5.0681465964375678E-2</v>
      </c>
      <c r="AD128" s="27">
        <v>13082700.51</v>
      </c>
      <c r="AG128" s="95">
        <v>5.7943838921169021E-2</v>
      </c>
      <c r="AH128" s="27">
        <v>16561947.180000002</v>
      </c>
      <c r="AK128" s="95">
        <v>6.0786762247322317E-2</v>
      </c>
      <c r="AL128" s="27">
        <v>18783759.120000001</v>
      </c>
      <c r="AO128" s="95">
        <v>6.2868142293710433E-2</v>
      </c>
      <c r="AP128" s="27">
        <v>21410504.509999998</v>
      </c>
      <c r="AS128" s="95">
        <v>7.2156376923913162E-2</v>
      </c>
      <c r="AT128" s="27">
        <v>29349943.800000008</v>
      </c>
      <c r="AW128" s="95">
        <v>7.643114928321916E-2</v>
      </c>
      <c r="AX128" s="27">
        <v>33856902.25</v>
      </c>
      <c r="BA128" s="95">
        <v>7.3609737609359072E-2</v>
      </c>
      <c r="BB128" s="27">
        <v>34692151.68999999</v>
      </c>
      <c r="BD128" s="109"/>
    </row>
    <row r="129" spans="1:55" ht="13.5" thickBot="1">
      <c r="A129" s="100" t="s">
        <v>194</v>
      </c>
      <c r="B129" s="107" t="s">
        <v>100</v>
      </c>
      <c r="E129" s="95">
        <v>5.3324430930769634E-2</v>
      </c>
      <c r="F129" s="155">
        <v>3981753.6300000008</v>
      </c>
      <c r="I129" s="95">
        <v>5.0564179665547056E-2</v>
      </c>
      <c r="J129" s="155">
        <v>4633522.5300000012</v>
      </c>
      <c r="M129" s="95">
        <v>5.7952068007172418E-2</v>
      </c>
      <c r="N129" s="155">
        <v>7798304.3200000003</v>
      </c>
      <c r="Q129" s="95">
        <v>5.040180897066205E-2</v>
      </c>
      <c r="R129" s="27">
        <v>8035725.3300000001</v>
      </c>
      <c r="U129" s="95">
        <v>5.192169387080476E-2</v>
      </c>
      <c r="V129" s="27">
        <v>9094827.9399999976</v>
      </c>
      <c r="Y129" s="95">
        <v>6.5228900824885944E-2</v>
      </c>
      <c r="Z129" s="27">
        <v>13274708.210000001</v>
      </c>
      <c r="AC129" s="95">
        <v>6.7554506409982271E-2</v>
      </c>
      <c r="AD129" s="27">
        <v>17438236.220000003</v>
      </c>
      <c r="AG129" s="95">
        <v>6.484389086472557E-2</v>
      </c>
      <c r="AH129" s="27">
        <v>18534172.32</v>
      </c>
      <c r="AK129" s="95">
        <v>7.1171593750801607E-2</v>
      </c>
      <c r="AL129" s="27">
        <v>21992783.029999997</v>
      </c>
      <c r="AO129" s="95">
        <v>6.9582613572891194E-2</v>
      </c>
      <c r="AP129" s="27">
        <v>23697198.729999997</v>
      </c>
      <c r="AS129" s="95">
        <v>0.10167924157574741</v>
      </c>
      <c r="AT129" s="27">
        <v>41358507.079999991</v>
      </c>
      <c r="AW129" s="95">
        <v>0.10875190756181444</v>
      </c>
      <c r="AX129" s="27">
        <v>48174111.449999996</v>
      </c>
      <c r="BA129" s="95">
        <v>0.12087161805781058</v>
      </c>
      <c r="BB129" s="27">
        <v>56966600.409999996</v>
      </c>
    </row>
    <row r="130" spans="1:55" ht="13.5" thickBot="1">
      <c r="A130" s="101" t="s">
        <v>94</v>
      </c>
      <c r="B130" s="72" t="s">
        <v>37</v>
      </c>
      <c r="C130" s="72"/>
      <c r="D130" s="72"/>
      <c r="E130" s="15">
        <v>1.0000000000000002</v>
      </c>
      <c r="F130" s="166">
        <v>74670344.539999992</v>
      </c>
      <c r="G130" s="102">
        <v>0</v>
      </c>
      <c r="H130" s="72"/>
      <c r="I130" s="15">
        <v>1.0000000000000002</v>
      </c>
      <c r="J130" s="166">
        <v>91636462.030000001</v>
      </c>
      <c r="K130" s="102">
        <v>0</v>
      </c>
      <c r="L130" s="72"/>
      <c r="M130" s="15">
        <v>1</v>
      </c>
      <c r="N130" s="166">
        <v>134564728.89000002</v>
      </c>
      <c r="O130" s="102">
        <v>0</v>
      </c>
      <c r="P130" s="72"/>
      <c r="Q130" s="15">
        <v>0.99999999999999989</v>
      </c>
      <c r="R130" s="37">
        <v>159433272.22</v>
      </c>
      <c r="S130" s="102">
        <f>R116-R130</f>
        <v>0</v>
      </c>
      <c r="T130" s="72"/>
      <c r="U130" s="15">
        <v>1.0000000000000002</v>
      </c>
      <c r="V130" s="37">
        <v>175164314.99000001</v>
      </c>
      <c r="W130" s="102">
        <v>0</v>
      </c>
      <c r="X130" s="72"/>
      <c r="Y130" s="15">
        <v>0.99999999999999978</v>
      </c>
      <c r="Z130" s="37">
        <v>203509610.64999998</v>
      </c>
      <c r="AA130" s="102">
        <v>0</v>
      </c>
      <c r="AB130" s="72"/>
      <c r="AC130" s="15">
        <v>1</v>
      </c>
      <c r="AD130" s="37">
        <v>258135795.02999997</v>
      </c>
      <c r="AE130" s="102">
        <v>0</v>
      </c>
      <c r="AF130" s="72"/>
      <c r="AG130" s="15">
        <v>1</v>
      </c>
      <c r="AH130" s="37">
        <v>285827578.71000004</v>
      </c>
      <c r="AI130" s="102">
        <v>0</v>
      </c>
      <c r="AJ130" s="72"/>
      <c r="AK130" s="15">
        <v>0.99999999999999989</v>
      </c>
      <c r="AL130" s="37">
        <v>309010686.30000001</v>
      </c>
      <c r="AM130" s="102">
        <v>0</v>
      </c>
      <c r="AN130" s="72"/>
      <c r="AO130" s="15">
        <v>1</v>
      </c>
      <c r="AP130" s="37">
        <v>340562067.35000002</v>
      </c>
      <c r="AQ130" s="102">
        <v>0</v>
      </c>
      <c r="AR130" s="72"/>
      <c r="AS130" s="15">
        <v>1.0000000000000002</v>
      </c>
      <c r="AT130" s="37">
        <v>406754677.14999998</v>
      </c>
      <c r="AU130" s="102">
        <v>0</v>
      </c>
      <c r="AV130" s="72"/>
      <c r="AW130" s="15">
        <v>1</v>
      </c>
      <c r="AX130" s="37">
        <v>442972565.08000004</v>
      </c>
      <c r="AY130" s="102">
        <v>0</v>
      </c>
      <c r="AZ130" s="72"/>
      <c r="BA130" s="15">
        <v>0.99999999999999989</v>
      </c>
      <c r="BB130" s="37">
        <v>471298401.76999998</v>
      </c>
      <c r="BC130" s="102">
        <v>0</v>
      </c>
    </row>
    <row r="131" spans="1:55">
      <c r="A131" s="98" t="s">
        <v>54</v>
      </c>
      <c r="E131" s="95"/>
      <c r="F131" s="152"/>
      <c r="I131" s="95"/>
      <c r="J131" s="152"/>
      <c r="M131" s="95"/>
      <c r="N131" s="152"/>
      <c r="Q131" s="95"/>
      <c r="U131" s="95"/>
      <c r="Y131" s="95"/>
      <c r="AC131" s="95"/>
      <c r="AG131" s="95"/>
      <c r="AK131" s="95"/>
      <c r="AO131" s="95"/>
      <c r="AS131" s="95"/>
      <c r="AW131" s="95"/>
      <c r="BA131" s="95"/>
    </row>
    <row r="132" spans="1:55">
      <c r="A132" s="98" t="s">
        <v>55</v>
      </c>
      <c r="B132" s="99" t="s">
        <v>53</v>
      </c>
      <c r="C132" s="72"/>
      <c r="D132" s="72"/>
      <c r="E132" s="95"/>
      <c r="F132" s="152"/>
      <c r="H132" s="72"/>
      <c r="I132" s="95"/>
      <c r="J132" s="152"/>
      <c r="L132" s="72"/>
      <c r="M132" s="95"/>
      <c r="N132" s="152"/>
      <c r="P132" s="72"/>
      <c r="Q132" s="95"/>
      <c r="T132" s="72"/>
      <c r="U132" s="95"/>
      <c r="X132" s="72"/>
      <c r="Y132" s="95"/>
      <c r="AB132" s="72"/>
      <c r="AC132" s="95"/>
      <c r="AF132" s="72"/>
      <c r="AG132" s="95"/>
      <c r="AJ132" s="72"/>
      <c r="AK132" s="95"/>
      <c r="AN132" s="72"/>
      <c r="AO132" s="95"/>
      <c r="AR132" s="72"/>
      <c r="AS132" s="95"/>
      <c r="AV132" s="72"/>
      <c r="AW132" s="95"/>
      <c r="AZ132" s="72"/>
      <c r="BA132" s="95"/>
    </row>
    <row r="133" spans="1:55">
      <c r="A133" s="98">
        <v>0</v>
      </c>
      <c r="B133" s="108">
        <v>0</v>
      </c>
      <c r="E133" s="95">
        <v>0</v>
      </c>
      <c r="F133" s="155" t="s">
        <v>283</v>
      </c>
      <c r="I133" s="95">
        <v>0</v>
      </c>
      <c r="J133" s="155" t="s">
        <v>283</v>
      </c>
      <c r="M133" s="95">
        <v>0.80837697387196783</v>
      </c>
      <c r="N133" s="155">
        <v>108779028.3299998</v>
      </c>
      <c r="Q133" s="95">
        <v>0.80370555829265578</v>
      </c>
      <c r="R133" s="27">
        <v>128137407.06000033</v>
      </c>
      <c r="U133" s="95">
        <v>0.80850782294376078</v>
      </c>
      <c r="V133" s="27">
        <v>141621718.97000027</v>
      </c>
      <c r="Y133" s="95">
        <v>0.80882228777434895</v>
      </c>
      <c r="Z133" s="27">
        <v>164603108.86999992</v>
      </c>
      <c r="AC133" s="95">
        <v>0.82652445936528962</v>
      </c>
      <c r="AD133" s="27">
        <v>213355548.42999986</v>
      </c>
      <c r="AG133" s="95">
        <v>0.83167498431348286</v>
      </c>
      <c r="AH133" s="27">
        <v>237715647.04000023</v>
      </c>
      <c r="AK133" s="95">
        <v>0.83028576041190472</v>
      </c>
      <c r="AL133" s="27">
        <v>256567172.65000015</v>
      </c>
      <c r="AO133" s="95">
        <v>0.83389561045310567</v>
      </c>
      <c r="AP133" s="27">
        <v>283993213.04999948</v>
      </c>
      <c r="AS133" s="95">
        <v>0.84570220286156583</v>
      </c>
      <c r="AT133" s="27">
        <v>343993326.48999983</v>
      </c>
      <c r="AW133" s="95">
        <v>0.84684907254301878</v>
      </c>
      <c r="AX133" s="27">
        <v>375130905.89999986</v>
      </c>
      <c r="BA133" s="95">
        <v>0.84363295906960323</v>
      </c>
      <c r="BB133" s="27">
        <v>397602865.28999889</v>
      </c>
    </row>
    <row r="134" spans="1:55">
      <c r="A134" s="98" t="s">
        <v>55</v>
      </c>
      <c r="B134" s="114" t="s">
        <v>55</v>
      </c>
      <c r="E134" s="95">
        <v>0.75888937621875319</v>
      </c>
      <c r="F134" s="155">
        <v>56666531.189999945</v>
      </c>
      <c r="I134" s="95">
        <v>0.77583478983207521</v>
      </c>
      <c r="J134" s="155">
        <v>71094755.259999976</v>
      </c>
      <c r="M134" s="95">
        <v>0</v>
      </c>
      <c r="N134" s="155" t="s">
        <v>283</v>
      </c>
      <c r="Q134" s="95">
        <v>3.9272354589574384E-5</v>
      </c>
      <c r="R134" s="27">
        <v>6261.3199999999924</v>
      </c>
      <c r="U134" s="95">
        <v>5.3766145236474973E-5</v>
      </c>
      <c r="V134" s="27">
        <v>9417.9100000000035</v>
      </c>
      <c r="Y134" s="95">
        <v>7.805012229775012E-5</v>
      </c>
      <c r="Z134" s="27">
        <v>15883.95</v>
      </c>
      <c r="AC134" s="95">
        <v>6.1533310396390362E-5</v>
      </c>
      <c r="AD134" s="27">
        <v>15883.949999999983</v>
      </c>
      <c r="AG134" s="95">
        <v>5.9082262377255855E-5</v>
      </c>
      <c r="AH134" s="27">
        <v>16887.339999999982</v>
      </c>
      <c r="AK134" s="95">
        <v>6.430253347519907E-5</v>
      </c>
      <c r="AL134" s="27">
        <v>19870.169999999998</v>
      </c>
      <c r="AO134" s="95">
        <v>7.5269187198278892E-5</v>
      </c>
      <c r="AP134" s="27">
        <v>25633.829999999973</v>
      </c>
      <c r="AS134" s="95">
        <v>6.3020369377453852E-5</v>
      </c>
      <c r="AT134" s="27">
        <v>25633.829999999973</v>
      </c>
      <c r="AW134" s="95">
        <v>7.5499235475136138E-5</v>
      </c>
      <c r="AX134" s="27">
        <v>33444.089999999975</v>
      </c>
      <c r="BA134" s="95">
        <v>5.2552925931811734E-5</v>
      </c>
      <c r="BB134" s="27">
        <v>24768.11</v>
      </c>
    </row>
    <row r="135" spans="1:55">
      <c r="A135" s="98" t="s">
        <v>350</v>
      </c>
      <c r="B135" s="114" t="s">
        <v>56</v>
      </c>
      <c r="E135" s="95">
        <v>2.8794687010560318E-3</v>
      </c>
      <c r="F135" s="155">
        <v>215010.92</v>
      </c>
      <c r="I135" s="95">
        <v>2.7923620612527486E-3</v>
      </c>
      <c r="J135" s="155">
        <v>255882.18</v>
      </c>
      <c r="M135" s="95">
        <v>2.0407323097606138E-3</v>
      </c>
      <c r="N135" s="155">
        <v>274610.59000000008</v>
      </c>
      <c r="Q135" s="95">
        <v>3.1308685009689063E-3</v>
      </c>
      <c r="R135" s="27">
        <v>499164.61</v>
      </c>
      <c r="U135" s="95">
        <v>3.2784541761989787E-3</v>
      </c>
      <c r="V135" s="27">
        <v>574268.1799999997</v>
      </c>
      <c r="Y135" s="95">
        <v>2.2448764387137813E-3</v>
      </c>
      <c r="Z135" s="27">
        <v>456853.93</v>
      </c>
      <c r="AC135" s="95">
        <v>1.8186378605316673E-3</v>
      </c>
      <c r="AD135" s="27">
        <v>469455.52999999997</v>
      </c>
      <c r="AG135" s="95">
        <v>1.9376756522222285E-3</v>
      </c>
      <c r="AH135" s="27">
        <v>553841.14</v>
      </c>
      <c r="AK135" s="95">
        <v>2.0241437197183417E-3</v>
      </c>
      <c r="AL135" s="27">
        <v>625482.03999999992</v>
      </c>
      <c r="AO135" s="95">
        <v>1.9036110364391732E-3</v>
      </c>
      <c r="AP135" s="27">
        <v>648297.71</v>
      </c>
      <c r="AS135" s="95">
        <v>1.6495822118169842E-3</v>
      </c>
      <c r="AT135" s="27">
        <v>670975.28</v>
      </c>
      <c r="AW135" s="95">
        <v>1.7444772451324208E-3</v>
      </c>
      <c r="AX135" s="27">
        <v>772755.56</v>
      </c>
      <c r="BA135" s="95">
        <v>2.0107607758501952E-3</v>
      </c>
      <c r="BB135" s="27">
        <v>947668.34000000008</v>
      </c>
    </row>
    <row r="136" spans="1:55">
      <c r="A136" s="98" t="s">
        <v>57</v>
      </c>
      <c r="B136" s="114" t="s">
        <v>57</v>
      </c>
      <c r="E136" s="95">
        <v>1.5713342656018776E-2</v>
      </c>
      <c r="F136" s="155">
        <v>1173320.71</v>
      </c>
      <c r="I136" s="95">
        <v>1.4074614639506291E-2</v>
      </c>
      <c r="J136" s="155">
        <v>1289747.8900000001</v>
      </c>
      <c r="M136" s="95">
        <v>7.6157609683718481E-3</v>
      </c>
      <c r="N136" s="155">
        <v>1024812.8100000002</v>
      </c>
      <c r="Q136" s="95">
        <v>1.6628738926851305E-2</v>
      </c>
      <c r="R136" s="27">
        <v>2651174.2600000002</v>
      </c>
      <c r="U136" s="95">
        <v>1.6210565720318666E-2</v>
      </c>
      <c r="V136" s="27">
        <v>2839512.6399999992</v>
      </c>
      <c r="Y136" s="95">
        <v>7.8547823117266682E-3</v>
      </c>
      <c r="Z136" s="27">
        <v>1598523.6900000004</v>
      </c>
      <c r="AC136" s="95">
        <v>7.5289288716201986E-3</v>
      </c>
      <c r="AD136" s="27">
        <v>1943486.0399999998</v>
      </c>
      <c r="AG136" s="95">
        <v>7.2245459634079487E-3</v>
      </c>
      <c r="AH136" s="27">
        <v>2064974.4799999997</v>
      </c>
      <c r="AK136" s="95">
        <v>7.3871688300897412E-3</v>
      </c>
      <c r="AL136" s="27">
        <v>2282714.11</v>
      </c>
      <c r="AO136" s="95">
        <v>8.2814208345214999E-3</v>
      </c>
      <c r="AP136" s="27">
        <v>2820337.8</v>
      </c>
      <c r="AS136" s="95">
        <v>8.2977144446094338E-3</v>
      </c>
      <c r="AT136" s="27">
        <v>3375134.16</v>
      </c>
      <c r="AW136" s="95">
        <v>8.0832683833441023E-3</v>
      </c>
      <c r="AX136" s="27">
        <v>3580666.13</v>
      </c>
      <c r="BA136" s="95">
        <v>7.9610463687314805E-3</v>
      </c>
      <c r="BB136" s="27">
        <v>3752028.43</v>
      </c>
    </row>
    <row r="137" spans="1:55">
      <c r="A137" s="98" t="s">
        <v>58</v>
      </c>
      <c r="B137" s="114" t="s">
        <v>58</v>
      </c>
      <c r="E137" s="95">
        <v>4.4297975995384389E-2</v>
      </c>
      <c r="F137" s="155">
        <v>3307745.1299999994</v>
      </c>
      <c r="I137" s="95">
        <v>4.0814932365847482E-2</v>
      </c>
      <c r="J137" s="155">
        <v>3740136.0000000005</v>
      </c>
      <c r="M137" s="95">
        <v>1.923356366374205E-2</v>
      </c>
      <c r="N137" s="155">
        <v>2588159.2800000003</v>
      </c>
      <c r="Q137" s="95">
        <v>2.8351450466140293E-2</v>
      </c>
      <c r="R137" s="27">
        <v>4520164.5200000005</v>
      </c>
      <c r="U137" s="95">
        <v>2.6800773606587613E-2</v>
      </c>
      <c r="V137" s="27">
        <v>4694539.1499999976</v>
      </c>
      <c r="Y137" s="95">
        <v>2.1071221090265515E-2</v>
      </c>
      <c r="Z137" s="27">
        <v>4288196.0000000009</v>
      </c>
      <c r="AC137" s="95">
        <v>1.8942884187881485E-2</v>
      </c>
      <c r="AD137" s="27">
        <v>4889836.4700000007</v>
      </c>
      <c r="AG137" s="95">
        <v>1.7093020211870358E-2</v>
      </c>
      <c r="AH137" s="27">
        <v>4885656.5799999991</v>
      </c>
      <c r="AK137" s="95">
        <v>1.643953965096254E-2</v>
      </c>
      <c r="AL137" s="27">
        <v>5079993.43</v>
      </c>
      <c r="AO137" s="95">
        <v>1.6196156262850481E-2</v>
      </c>
      <c r="AP137" s="27">
        <v>5515796.4600000009</v>
      </c>
      <c r="AS137" s="95">
        <v>1.5412455743411489E-2</v>
      </c>
      <c r="AT137" s="27">
        <v>6269088.46</v>
      </c>
      <c r="AW137" s="95">
        <v>1.62159527615502E-2</v>
      </c>
      <c r="AX137" s="27">
        <v>7183222.1899999985</v>
      </c>
      <c r="BA137" s="95">
        <v>1.6329229064001236E-2</v>
      </c>
      <c r="BB137" s="27">
        <v>7695939.5599999977</v>
      </c>
    </row>
    <row r="138" spans="1:55">
      <c r="A138" s="98" t="s">
        <v>59</v>
      </c>
      <c r="B138" s="114" t="s">
        <v>59</v>
      </c>
      <c r="E138" s="95">
        <v>4.7150378797488846E-2</v>
      </c>
      <c r="F138" s="155">
        <v>3520735.0300000003</v>
      </c>
      <c r="I138" s="95">
        <v>4.422252016531722E-2</v>
      </c>
      <c r="J138" s="155">
        <v>4052395.29</v>
      </c>
      <c r="M138" s="95">
        <v>3.9835344627208336E-2</v>
      </c>
      <c r="N138" s="155">
        <v>5360432.3500000006</v>
      </c>
      <c r="Q138" s="95">
        <v>3.9656206649736347E-2</v>
      </c>
      <c r="R138" s="27">
        <v>6322518.7900000019</v>
      </c>
      <c r="U138" s="95">
        <v>3.7001027694310913E-2</v>
      </c>
      <c r="V138" s="27">
        <v>6481259.669999999</v>
      </c>
      <c r="Y138" s="95">
        <v>3.4055460957661675E-2</v>
      </c>
      <c r="Z138" s="27">
        <v>6930613.5999999996</v>
      </c>
      <c r="AC138" s="95">
        <v>2.9666333485869376E-2</v>
      </c>
      <c r="AD138" s="27">
        <v>7657942.5799999991</v>
      </c>
      <c r="AG138" s="95">
        <v>3.0199075327009384E-2</v>
      </c>
      <c r="AH138" s="27">
        <v>8631728.5800000001</v>
      </c>
      <c r="AK138" s="95">
        <v>2.9290474055686397E-2</v>
      </c>
      <c r="AL138" s="27">
        <v>9051069.4900000021</v>
      </c>
      <c r="AO138" s="95">
        <v>2.8783254184106998E-2</v>
      </c>
      <c r="AP138" s="27">
        <v>9802484.5500000007</v>
      </c>
      <c r="AS138" s="95">
        <v>2.5829738316999227E-2</v>
      </c>
      <c r="AT138" s="27">
        <v>10506366.869999999</v>
      </c>
      <c r="AW138" s="95">
        <v>2.1919345271972895E-2</v>
      </c>
      <c r="AX138" s="27">
        <v>9709668.5999999996</v>
      </c>
      <c r="BA138" s="95">
        <v>2.1914362283452692E-2</v>
      </c>
      <c r="BB138" s="27">
        <v>10328203.919999998</v>
      </c>
    </row>
    <row r="139" spans="1:55">
      <c r="A139" s="98" t="s">
        <v>60</v>
      </c>
      <c r="B139" s="114" t="s">
        <v>60</v>
      </c>
      <c r="E139" s="95">
        <v>7.5708027260697627E-2</v>
      </c>
      <c r="F139" s="155">
        <v>5653144.4800000004</v>
      </c>
      <c r="I139" s="95">
        <v>6.8723271506688069E-2</v>
      </c>
      <c r="J139" s="155">
        <v>6297557.4600000009</v>
      </c>
      <c r="M139" s="95">
        <v>6.2625333172474915E-2</v>
      </c>
      <c r="N139" s="155">
        <v>8427160.9799999986</v>
      </c>
      <c r="Q139" s="95">
        <v>5.3970760244614543E-2</v>
      </c>
      <c r="R139" s="27">
        <v>8604734.910000002</v>
      </c>
      <c r="U139" s="95">
        <v>5.2624838572435467E-2</v>
      </c>
      <c r="V139" s="27">
        <v>9217993.8000000007</v>
      </c>
      <c r="Y139" s="95">
        <v>5.6404195130329619E-2</v>
      </c>
      <c r="Z139" s="27">
        <v>11478795.790000001</v>
      </c>
      <c r="AC139" s="95">
        <v>5.1591403774328429E-2</v>
      </c>
      <c r="AD139" s="27">
        <v>13317588.030000005</v>
      </c>
      <c r="AG139" s="95">
        <v>4.9509485592213402E-2</v>
      </c>
      <c r="AH139" s="27">
        <v>14151176.389999999</v>
      </c>
      <c r="AK139" s="95">
        <v>5.0516890813429402E-2</v>
      </c>
      <c r="AL139" s="27">
        <v>15610259.099999992</v>
      </c>
      <c r="AO139" s="95">
        <v>5.0856002005063058E-2</v>
      </c>
      <c r="AP139" s="27">
        <v>17319625.179999992</v>
      </c>
      <c r="AS139" s="95">
        <v>4.6705776300131244E-2</v>
      </c>
      <c r="AT139" s="27">
        <v>18997792.959999997</v>
      </c>
      <c r="AW139" s="95">
        <v>4.6088460752220457E-2</v>
      </c>
      <c r="AX139" s="27">
        <v>20415923.679999992</v>
      </c>
      <c r="BA139" s="95">
        <v>4.7024202409274483E-2</v>
      </c>
      <c r="BB139" s="27">
        <v>22162431.439999998</v>
      </c>
    </row>
    <row r="140" spans="1:55">
      <c r="A140" s="98" t="s">
        <v>61</v>
      </c>
      <c r="B140" s="114" t="s">
        <v>61</v>
      </c>
      <c r="E140" s="95">
        <v>2.2379810489622273E-2</v>
      </c>
      <c r="F140" s="155">
        <v>1671108.1600000001</v>
      </c>
      <c r="I140" s="95">
        <v>2.2438052326014715E-2</v>
      </c>
      <c r="J140" s="155">
        <v>2056143.7300000002</v>
      </c>
      <c r="M140" s="95">
        <v>2.2599203261397839E-2</v>
      </c>
      <c r="N140" s="155">
        <v>3041055.6599999997</v>
      </c>
      <c r="Q140" s="95">
        <v>2.5400742352021902E-2</v>
      </c>
      <c r="R140" s="27">
        <v>4049723.4699999993</v>
      </c>
      <c r="U140" s="95">
        <v>2.3311025366285962E-2</v>
      </c>
      <c r="V140" s="27">
        <v>4083259.7900000005</v>
      </c>
      <c r="Y140" s="95">
        <v>2.423737451143319E-2</v>
      </c>
      <c r="Z140" s="27">
        <v>4932538.6499999994</v>
      </c>
      <c r="AC140" s="95">
        <v>2.3065706983055299E-2</v>
      </c>
      <c r="AD140" s="27">
        <v>5954084.6099999994</v>
      </c>
      <c r="AG140" s="95">
        <v>2.3313826433666168E-2</v>
      </c>
      <c r="AH140" s="27">
        <v>6663734.5600000005</v>
      </c>
      <c r="AK140" s="95">
        <v>2.1969285403318422E-2</v>
      </c>
      <c r="AL140" s="27">
        <v>6788743.9600000009</v>
      </c>
      <c r="AO140" s="95">
        <v>2.0875320159169843E-2</v>
      </c>
      <c r="AP140" s="27">
        <v>7109342.1900000013</v>
      </c>
      <c r="AS140" s="95">
        <v>1.9278178544725817E-2</v>
      </c>
      <c r="AT140" s="27">
        <v>7841489.2900000019</v>
      </c>
      <c r="AW140" s="95">
        <v>1.8230595631902297E-2</v>
      </c>
      <c r="AX140" s="27">
        <v>8075653.7100000009</v>
      </c>
      <c r="BA140" s="95">
        <v>1.7998190272114706E-2</v>
      </c>
      <c r="BB140" s="27">
        <v>8482518.3100000024</v>
      </c>
    </row>
    <row r="141" spans="1:55">
      <c r="A141" s="73" t="s">
        <v>62</v>
      </c>
      <c r="B141" s="114" t="s">
        <v>62</v>
      </c>
      <c r="E141" s="95">
        <v>3.2981619880978814E-2</v>
      </c>
      <c r="F141" s="155">
        <v>2462748.92</v>
      </c>
      <c r="I141" s="95">
        <v>3.1099457103298221E-2</v>
      </c>
      <c r="J141" s="155">
        <v>2849844.2200000007</v>
      </c>
      <c r="M141" s="95">
        <v>3.3671451184685008E-2</v>
      </c>
      <c r="N141" s="155">
        <v>4530989.7000000011</v>
      </c>
      <c r="Q141" s="95">
        <v>2.2617999177888242E-2</v>
      </c>
      <c r="R141" s="27">
        <v>3606061.6199999996</v>
      </c>
      <c r="U141" s="95">
        <v>2.0976311928658283E-2</v>
      </c>
      <c r="V141" s="27">
        <v>3674301.3099999991</v>
      </c>
      <c r="Y141" s="95">
        <v>3.2240653053404109E-2</v>
      </c>
      <c r="Z141" s="27">
        <v>6561282.75</v>
      </c>
      <c r="AC141" s="95">
        <v>3.0025288972803037E-2</v>
      </c>
      <c r="AD141" s="27">
        <v>7750601.8400000008</v>
      </c>
      <c r="AG141" s="95">
        <v>2.8490529698893222E-2</v>
      </c>
      <c r="AH141" s="27">
        <v>8143379.120000001</v>
      </c>
      <c r="AK141" s="95">
        <v>2.6644554072174163E-2</v>
      </c>
      <c r="AL141" s="27">
        <v>8233451.9400000013</v>
      </c>
      <c r="AO141" s="95">
        <v>2.5162750263648864E-2</v>
      </c>
      <c r="AP141" s="27">
        <v>8569478.25</v>
      </c>
      <c r="AS141" s="95">
        <v>2.4736266539080422E-2</v>
      </c>
      <c r="AT141" s="27">
        <v>10061592.109999999</v>
      </c>
      <c r="AW141" s="95">
        <v>2.8974723745435638E-2</v>
      </c>
      <c r="AX141" s="27">
        <v>12835007.700000003</v>
      </c>
      <c r="BA141" s="95">
        <v>2.8893482152408261E-2</v>
      </c>
      <c r="BB141" s="27">
        <v>13617451.960000001</v>
      </c>
    </row>
    <row r="142" spans="1:55" ht="13.5" thickBot="1">
      <c r="A142" s="73" t="s">
        <v>351</v>
      </c>
      <c r="B142" s="114" t="s">
        <v>63</v>
      </c>
      <c r="E142" s="95">
        <v>0</v>
      </c>
      <c r="F142" s="155" t="s">
        <v>283</v>
      </c>
      <c r="I142" s="95">
        <v>0</v>
      </c>
      <c r="J142" s="155" t="s">
        <v>283</v>
      </c>
      <c r="M142" s="95">
        <v>4.0016369403915704E-3</v>
      </c>
      <c r="N142" s="155">
        <v>538479.18999999994</v>
      </c>
      <c r="Q142" s="95">
        <v>6.4984030345331513E-3</v>
      </c>
      <c r="R142" s="27">
        <v>1036061.66</v>
      </c>
      <c r="U142" s="95">
        <v>1.1235413846206925E-2</v>
      </c>
      <c r="V142" s="27">
        <v>1968043.57</v>
      </c>
      <c r="Y142" s="95">
        <v>1.2991098609818907E-2</v>
      </c>
      <c r="Z142" s="27">
        <v>2643813.4200000004</v>
      </c>
      <c r="AC142" s="95">
        <v>1.0774823188224465E-2</v>
      </c>
      <c r="AD142" s="27">
        <v>2781367.5500000003</v>
      </c>
      <c r="AG142" s="95">
        <v>1.0497774544857171E-2</v>
      </c>
      <c r="AH142" s="27">
        <v>3000553.48</v>
      </c>
      <c r="AK142" s="95">
        <v>1.5377880509241141E-2</v>
      </c>
      <c r="AL142" s="27">
        <v>4751929.41</v>
      </c>
      <c r="AO142" s="95">
        <v>1.3970605613896207E-2</v>
      </c>
      <c r="AP142" s="27">
        <v>4757858.33</v>
      </c>
      <c r="AS142" s="95">
        <v>1.2325064668282211E-2</v>
      </c>
      <c r="AT142" s="27">
        <v>5013277.7</v>
      </c>
      <c r="AW142" s="95">
        <v>1.1818604429948192E-2</v>
      </c>
      <c r="AX142" s="27">
        <v>5235317.5199999996</v>
      </c>
      <c r="BA142" s="95">
        <v>1.4183214678631893E-2</v>
      </c>
      <c r="BB142" s="27">
        <v>6684526.4100000001</v>
      </c>
    </row>
    <row r="143" spans="1:55" ht="13.5" thickBot="1">
      <c r="A143" s="73"/>
      <c r="E143" s="15">
        <v>0.99999999999999989</v>
      </c>
      <c r="F143" s="166">
        <v>74670344.539999947</v>
      </c>
      <c r="G143" s="102">
        <v>0</v>
      </c>
      <c r="I143" s="15">
        <v>1</v>
      </c>
      <c r="J143" s="166">
        <v>91636462.029999986</v>
      </c>
      <c r="K143" s="102">
        <v>0</v>
      </c>
      <c r="M143" s="15">
        <v>1</v>
      </c>
      <c r="N143" s="166">
        <v>134564728.88999981</v>
      </c>
      <c r="O143" s="102">
        <v>0</v>
      </c>
      <c r="Q143" s="15">
        <v>1</v>
      </c>
      <c r="R143" s="37">
        <v>159433272.22000033</v>
      </c>
      <c r="S143" s="102">
        <f>R130-R143</f>
        <v>-3.2782554626464844E-7</v>
      </c>
      <c r="U143" s="15">
        <v>1</v>
      </c>
      <c r="V143" s="37">
        <v>175164314.99000025</v>
      </c>
      <c r="W143" s="102">
        <v>-2.384185791015625E-7</v>
      </c>
      <c r="Y143" s="15">
        <v>1</v>
      </c>
      <c r="Z143" s="37">
        <v>203509610.64999989</v>
      </c>
      <c r="AA143" s="102">
        <v>0</v>
      </c>
      <c r="AC143" s="15">
        <v>0.99999999999999989</v>
      </c>
      <c r="AD143" s="37">
        <v>258135795.02999988</v>
      </c>
      <c r="AE143" s="102">
        <v>0</v>
      </c>
      <c r="AG143" s="15">
        <v>0.99999999999999989</v>
      </c>
      <c r="AH143" s="37">
        <v>285827578.71000022</v>
      </c>
      <c r="AI143" s="102">
        <v>0</v>
      </c>
      <c r="AK143" s="15">
        <v>1</v>
      </c>
      <c r="AL143" s="37">
        <v>309010686.30000013</v>
      </c>
      <c r="AM143" s="102">
        <v>0</v>
      </c>
      <c r="AO143" s="15">
        <v>1.0000000000000002</v>
      </c>
      <c r="AP143" s="37">
        <v>340562067.34999943</v>
      </c>
      <c r="AQ143" s="102">
        <v>5.9604644775390625E-7</v>
      </c>
      <c r="AS143" s="15">
        <v>1.0000000000000002</v>
      </c>
      <c r="AT143" s="37">
        <v>406754677.1499998</v>
      </c>
      <c r="AU143" s="102">
        <v>0</v>
      </c>
      <c r="AW143" s="15">
        <v>1</v>
      </c>
      <c r="AX143" s="37">
        <v>442972565.0799998</v>
      </c>
      <c r="AY143" s="102">
        <v>0</v>
      </c>
      <c r="BA143" s="15">
        <v>1</v>
      </c>
      <c r="BB143" s="37">
        <v>471298401.76999891</v>
      </c>
      <c r="BC143" s="102">
        <v>1.0728836059570313E-6</v>
      </c>
    </row>
    <row r="144" spans="1:55">
      <c r="A144" s="73" t="s">
        <v>195</v>
      </c>
      <c r="E144" s="95"/>
      <c r="F144" s="152"/>
      <c r="I144" s="95"/>
      <c r="J144" s="152"/>
      <c r="M144" s="95"/>
      <c r="N144" s="152"/>
      <c r="Q144" s="95"/>
      <c r="U144" s="95"/>
      <c r="Y144" s="95"/>
      <c r="AC144" s="95"/>
      <c r="AG144" s="95"/>
      <c r="AK144" s="95"/>
      <c r="AO144" s="95"/>
      <c r="AS144" s="95"/>
      <c r="AW144" s="95"/>
      <c r="BA144" s="95"/>
    </row>
    <row r="145" spans="1:54">
      <c r="A145" s="73" t="s">
        <v>196</v>
      </c>
      <c r="B145" s="99" t="s">
        <v>70</v>
      </c>
      <c r="C145" s="72"/>
      <c r="D145" s="72"/>
      <c r="E145" s="95"/>
      <c r="F145" s="152"/>
      <c r="H145" s="72"/>
      <c r="I145" s="95"/>
      <c r="J145" s="152"/>
      <c r="L145" s="72"/>
      <c r="M145" s="95"/>
      <c r="N145" s="152"/>
      <c r="P145" s="72"/>
      <c r="Q145" s="95"/>
      <c r="T145" s="72"/>
      <c r="U145" s="95"/>
      <c r="X145" s="72"/>
      <c r="Y145" s="95"/>
      <c r="AB145" s="72"/>
      <c r="AC145" s="95"/>
      <c r="AF145" s="72"/>
      <c r="AG145" s="95"/>
      <c r="AJ145" s="72"/>
      <c r="AK145" s="95"/>
      <c r="AN145" s="72"/>
      <c r="AO145" s="95"/>
      <c r="AR145" s="72"/>
      <c r="AS145" s="95"/>
      <c r="AV145" s="72"/>
      <c r="AW145" s="95"/>
      <c r="AZ145" s="72"/>
      <c r="BA145" s="95"/>
    </row>
    <row r="146" spans="1:54">
      <c r="A146" s="101" t="str">
        <f t="shared" ref="A146:A166" si="3">RIGHT(B146,2)&amp;LEFT(B146,4)</f>
        <v>Q32020</v>
      </c>
      <c r="B146" s="114" t="s">
        <v>208</v>
      </c>
      <c r="E146" s="9">
        <v>0</v>
      </c>
      <c r="F146" s="155">
        <v>0</v>
      </c>
      <c r="I146" s="9">
        <v>0</v>
      </c>
      <c r="J146" s="155">
        <v>0</v>
      </c>
      <c r="M146" s="9">
        <v>0</v>
      </c>
      <c r="N146" s="155">
        <v>0</v>
      </c>
      <c r="Q146" s="9">
        <v>0</v>
      </c>
      <c r="R146" s="27">
        <v>0</v>
      </c>
      <c r="U146" s="9">
        <v>0</v>
      </c>
      <c r="V146" s="27">
        <v>0</v>
      </c>
      <c r="Y146" s="9">
        <v>0</v>
      </c>
      <c r="Z146" s="27">
        <v>0</v>
      </c>
      <c r="AC146" s="9">
        <v>0</v>
      </c>
      <c r="AD146" s="27">
        <v>0</v>
      </c>
      <c r="AG146" s="9">
        <v>0</v>
      </c>
      <c r="AH146" s="27">
        <v>0</v>
      </c>
      <c r="AK146" s="9">
        <v>0</v>
      </c>
      <c r="AL146" s="27">
        <v>0</v>
      </c>
      <c r="AO146" s="9">
        <v>0</v>
      </c>
      <c r="AP146" s="27">
        <v>0</v>
      </c>
      <c r="AS146" s="9">
        <v>0</v>
      </c>
      <c r="AT146" s="27">
        <v>0</v>
      </c>
      <c r="AW146" s="9">
        <v>0</v>
      </c>
      <c r="AX146" s="27">
        <v>0</v>
      </c>
      <c r="BA146" s="9">
        <v>0</v>
      </c>
      <c r="BB146" s="27">
        <v>0</v>
      </c>
    </row>
    <row r="147" spans="1:54">
      <c r="A147" s="101" t="str">
        <f t="shared" si="3"/>
        <v>Q42020</v>
      </c>
      <c r="B147" s="114" t="s">
        <v>209</v>
      </c>
      <c r="E147" s="9">
        <v>0</v>
      </c>
      <c r="F147" s="155">
        <v>0</v>
      </c>
      <c r="I147" s="9">
        <v>0</v>
      </c>
      <c r="J147" s="155">
        <v>0</v>
      </c>
      <c r="M147" s="9">
        <v>0</v>
      </c>
      <c r="N147" s="155">
        <v>0</v>
      </c>
      <c r="Q147" s="9">
        <v>0</v>
      </c>
      <c r="R147" s="27">
        <v>0</v>
      </c>
      <c r="U147" s="9">
        <v>0</v>
      </c>
      <c r="V147" s="27">
        <v>0</v>
      </c>
      <c r="Y147" s="9">
        <v>0</v>
      </c>
      <c r="Z147" s="27">
        <v>0</v>
      </c>
      <c r="AC147" s="9">
        <v>0</v>
      </c>
      <c r="AD147" s="27">
        <v>0</v>
      </c>
      <c r="AG147" s="9">
        <v>0</v>
      </c>
      <c r="AH147" s="27">
        <v>0</v>
      </c>
      <c r="AK147" s="9">
        <v>0</v>
      </c>
      <c r="AL147" s="27">
        <v>0</v>
      </c>
      <c r="AO147" s="9">
        <v>0</v>
      </c>
      <c r="AP147" s="27">
        <v>0</v>
      </c>
      <c r="AS147" s="9">
        <v>0</v>
      </c>
      <c r="AT147" s="27">
        <v>0</v>
      </c>
      <c r="AW147" s="9">
        <v>0</v>
      </c>
      <c r="AX147" s="27">
        <v>0</v>
      </c>
      <c r="BA147" s="9">
        <v>0</v>
      </c>
      <c r="BB147" s="27">
        <v>0</v>
      </c>
    </row>
    <row r="148" spans="1:54">
      <c r="A148" s="101" t="str">
        <f t="shared" si="3"/>
        <v>Q12021</v>
      </c>
      <c r="B148" s="114" t="s">
        <v>210</v>
      </c>
      <c r="E148" s="9">
        <v>0</v>
      </c>
      <c r="F148" s="155">
        <v>0</v>
      </c>
      <c r="I148" s="9">
        <v>0</v>
      </c>
      <c r="J148" s="155">
        <v>0</v>
      </c>
      <c r="M148" s="9">
        <v>0</v>
      </c>
      <c r="N148" s="155">
        <v>0</v>
      </c>
      <c r="Q148" s="9">
        <v>0</v>
      </c>
      <c r="R148" s="27">
        <v>0</v>
      </c>
      <c r="U148" s="9">
        <v>0</v>
      </c>
      <c r="V148" s="27">
        <v>0</v>
      </c>
      <c r="Y148" s="9">
        <v>0</v>
      </c>
      <c r="Z148" s="27">
        <v>0</v>
      </c>
      <c r="AC148" s="9">
        <v>0</v>
      </c>
      <c r="AD148" s="27">
        <v>0</v>
      </c>
      <c r="AG148" s="9">
        <v>0</v>
      </c>
      <c r="AH148" s="27">
        <v>0</v>
      </c>
      <c r="AK148" s="9">
        <v>0</v>
      </c>
      <c r="AL148" s="27">
        <v>0</v>
      </c>
      <c r="AO148" s="9">
        <v>0</v>
      </c>
      <c r="AP148" s="27">
        <v>0</v>
      </c>
      <c r="AS148" s="9">
        <v>0</v>
      </c>
      <c r="AT148" s="27">
        <v>0</v>
      </c>
      <c r="AW148" s="9">
        <v>0</v>
      </c>
      <c r="AX148" s="27">
        <v>0</v>
      </c>
      <c r="BA148" s="9">
        <v>0</v>
      </c>
      <c r="BB148" s="27">
        <v>0</v>
      </c>
    </row>
    <row r="149" spans="1:54">
      <c r="A149" s="101" t="str">
        <f t="shared" si="3"/>
        <v>Q22021</v>
      </c>
      <c r="B149" s="114" t="s">
        <v>211</v>
      </c>
      <c r="E149" s="9">
        <v>0</v>
      </c>
      <c r="F149" s="155">
        <v>0</v>
      </c>
      <c r="I149" s="9">
        <v>0</v>
      </c>
      <c r="J149" s="155">
        <v>0</v>
      </c>
      <c r="M149" s="9">
        <v>0</v>
      </c>
      <c r="N149" s="155">
        <v>0</v>
      </c>
      <c r="Q149" s="9">
        <v>0</v>
      </c>
      <c r="R149" s="27">
        <v>0</v>
      </c>
      <c r="U149" s="9">
        <v>0</v>
      </c>
      <c r="V149" s="27">
        <v>0</v>
      </c>
      <c r="Y149" s="9">
        <v>0</v>
      </c>
      <c r="Z149" s="27">
        <v>0</v>
      </c>
      <c r="AC149" s="9">
        <v>0</v>
      </c>
      <c r="AD149" s="27">
        <v>0</v>
      </c>
      <c r="AG149" s="9">
        <v>0</v>
      </c>
      <c r="AH149" s="27">
        <v>0</v>
      </c>
      <c r="AK149" s="9">
        <v>0</v>
      </c>
      <c r="AL149" s="27">
        <v>0</v>
      </c>
      <c r="AO149" s="9">
        <v>0</v>
      </c>
      <c r="AP149" s="27">
        <v>0</v>
      </c>
      <c r="AS149" s="9">
        <v>0</v>
      </c>
      <c r="AT149" s="27">
        <v>0</v>
      </c>
      <c r="AW149" s="9">
        <v>2.0530217257038437E-4</v>
      </c>
      <c r="AX149" s="27">
        <v>90943.23</v>
      </c>
      <c r="BA149" s="9">
        <v>2.2783461517529601E-4</v>
      </c>
      <c r="BB149" s="27">
        <v>107378.09</v>
      </c>
    </row>
    <row r="150" spans="1:54">
      <c r="A150" s="101" t="str">
        <f t="shared" si="3"/>
        <v>Q32021</v>
      </c>
      <c r="B150" s="114" t="s">
        <v>212</v>
      </c>
      <c r="E150" s="9">
        <v>0</v>
      </c>
      <c r="F150" s="155">
        <v>0</v>
      </c>
      <c r="I150" s="9">
        <v>0</v>
      </c>
      <c r="J150" s="155">
        <v>0</v>
      </c>
      <c r="M150" s="9">
        <v>0</v>
      </c>
      <c r="N150" s="155">
        <v>0</v>
      </c>
      <c r="Q150" s="9">
        <v>0</v>
      </c>
      <c r="R150" s="27">
        <v>0</v>
      </c>
      <c r="U150" s="9">
        <v>0</v>
      </c>
      <c r="V150" s="27">
        <v>0</v>
      </c>
      <c r="Y150" s="9">
        <v>0</v>
      </c>
      <c r="Z150" s="27">
        <v>0</v>
      </c>
      <c r="AC150" s="9">
        <v>0</v>
      </c>
      <c r="AD150" s="27">
        <v>0</v>
      </c>
      <c r="AG150" s="9">
        <v>0</v>
      </c>
      <c r="AH150" s="27">
        <v>0</v>
      </c>
      <c r="AK150" s="9">
        <v>0</v>
      </c>
      <c r="AL150" s="27">
        <v>0</v>
      </c>
      <c r="AO150" s="9">
        <v>0</v>
      </c>
      <c r="AP150" s="27">
        <v>0</v>
      </c>
      <c r="AS150" s="9">
        <v>2.472768124136615E-5</v>
      </c>
      <c r="AT150" s="27">
        <v>10058.099999999999</v>
      </c>
      <c r="AW150" s="9">
        <v>9.5075820310438249E-5</v>
      </c>
      <c r="AX150" s="27">
        <v>42115.98</v>
      </c>
      <c r="BA150" s="9">
        <v>3.0863098719139124E-3</v>
      </c>
      <c r="BB150" s="27">
        <v>1454572.9100000001</v>
      </c>
    </row>
    <row r="151" spans="1:54">
      <c r="A151" s="101" t="str">
        <f t="shared" si="3"/>
        <v>Q42021</v>
      </c>
      <c r="B151" s="114" t="s">
        <v>213</v>
      </c>
      <c r="E151" s="9">
        <v>0</v>
      </c>
      <c r="F151" s="155">
        <v>0</v>
      </c>
      <c r="I151" s="9">
        <v>0</v>
      </c>
      <c r="J151" s="155">
        <v>0</v>
      </c>
      <c r="M151" s="9">
        <v>0</v>
      </c>
      <c r="N151" s="155">
        <v>0</v>
      </c>
      <c r="Q151" s="9">
        <v>0</v>
      </c>
      <c r="R151" s="27">
        <v>0</v>
      </c>
      <c r="U151" s="9">
        <v>0</v>
      </c>
      <c r="V151" s="27">
        <v>0</v>
      </c>
      <c r="Y151" s="9">
        <v>0</v>
      </c>
      <c r="Z151" s="27">
        <v>0</v>
      </c>
      <c r="AC151" s="9">
        <v>0</v>
      </c>
      <c r="AD151" s="27">
        <v>0</v>
      </c>
      <c r="AG151" s="9">
        <v>0</v>
      </c>
      <c r="AH151" s="27">
        <v>0</v>
      </c>
      <c r="AK151" s="9">
        <v>0</v>
      </c>
      <c r="AL151" s="27">
        <v>0</v>
      </c>
      <c r="AO151" s="9">
        <v>0</v>
      </c>
      <c r="AP151" s="27">
        <v>0</v>
      </c>
      <c r="AS151" s="9">
        <v>2.1492910816059443E-4</v>
      </c>
      <c r="AT151" s="27">
        <v>87423.420000000013</v>
      </c>
      <c r="AW151" s="9">
        <v>2.6813072944720504E-3</v>
      </c>
      <c r="AX151" s="27">
        <v>1187745.5699999994</v>
      </c>
      <c r="BA151" s="9">
        <v>5.4383971394217278E-3</v>
      </c>
      <c r="BB151" s="27">
        <v>2563107.88</v>
      </c>
    </row>
    <row r="152" spans="1:54">
      <c r="A152" s="101" t="str">
        <f t="shared" si="3"/>
        <v>Q12022</v>
      </c>
      <c r="B152" s="114" t="s">
        <v>214</v>
      </c>
      <c r="E152" s="9">
        <v>0</v>
      </c>
      <c r="F152" s="155">
        <v>0</v>
      </c>
      <c r="I152" s="9">
        <v>0</v>
      </c>
      <c r="J152" s="155">
        <v>0</v>
      </c>
      <c r="M152" s="9">
        <v>0</v>
      </c>
      <c r="N152" s="155">
        <v>0</v>
      </c>
      <c r="Q152" s="9">
        <v>0</v>
      </c>
      <c r="R152" s="27">
        <v>0</v>
      </c>
      <c r="U152" s="9">
        <v>0</v>
      </c>
      <c r="V152" s="27">
        <v>0</v>
      </c>
      <c r="Y152" s="9">
        <v>0</v>
      </c>
      <c r="Z152" s="27">
        <v>0</v>
      </c>
      <c r="AC152" s="9">
        <v>0</v>
      </c>
      <c r="AD152" s="27">
        <v>0</v>
      </c>
      <c r="AG152" s="9">
        <v>0</v>
      </c>
      <c r="AH152" s="27">
        <v>0</v>
      </c>
      <c r="AK152" s="9">
        <v>0</v>
      </c>
      <c r="AL152" s="27">
        <v>0</v>
      </c>
      <c r="AO152" s="9">
        <v>0</v>
      </c>
      <c r="AP152" s="27">
        <v>0</v>
      </c>
      <c r="AS152" s="9">
        <v>9.9084929231526165E-3</v>
      </c>
      <c r="AT152" s="27">
        <v>4030325.8400000022</v>
      </c>
      <c r="AW152" s="9">
        <v>1.1338181088241764E-2</v>
      </c>
      <c r="AX152" s="27">
        <v>5022503.1600000011</v>
      </c>
      <c r="BA152" s="9">
        <v>1.1510557726540796E-2</v>
      </c>
      <c r="BB152" s="27">
        <v>5424907.4600000018</v>
      </c>
    </row>
    <row r="153" spans="1:54">
      <c r="A153" s="101" t="str">
        <f t="shared" si="3"/>
        <v>Q22022</v>
      </c>
      <c r="B153" s="114" t="s">
        <v>215</v>
      </c>
      <c r="E153" s="9">
        <v>0</v>
      </c>
      <c r="F153" s="155">
        <v>0</v>
      </c>
      <c r="I153" s="9">
        <v>0</v>
      </c>
      <c r="J153" s="155">
        <v>0</v>
      </c>
      <c r="M153" s="9">
        <v>0</v>
      </c>
      <c r="N153" s="155">
        <v>0</v>
      </c>
      <c r="Q153" s="9">
        <v>0</v>
      </c>
      <c r="R153" s="27">
        <v>0</v>
      </c>
      <c r="U153" s="9">
        <v>0</v>
      </c>
      <c r="V153" s="27">
        <v>0</v>
      </c>
      <c r="Y153" s="9">
        <v>0</v>
      </c>
      <c r="Z153" s="27">
        <v>0</v>
      </c>
      <c r="AC153" s="9">
        <v>0</v>
      </c>
      <c r="AD153" s="27">
        <v>0</v>
      </c>
      <c r="AG153" s="9">
        <v>0</v>
      </c>
      <c r="AH153" s="27">
        <v>0</v>
      </c>
      <c r="AK153" s="9">
        <v>0</v>
      </c>
      <c r="AL153" s="27">
        <v>0</v>
      </c>
      <c r="AO153" s="9">
        <v>3.5692522642304788E-3</v>
      </c>
      <c r="AP153" s="27">
        <v>1215551.9300000002</v>
      </c>
      <c r="AS153" s="9">
        <v>6.8909328336164638E-3</v>
      </c>
      <c r="AT153" s="27">
        <v>2802919.1599999992</v>
      </c>
      <c r="AW153" s="9">
        <v>8.0364292523558058E-3</v>
      </c>
      <c r="AX153" s="27">
        <v>3559917.6799999988</v>
      </c>
      <c r="BA153" s="9">
        <v>9.1619526265808351E-3</v>
      </c>
      <c r="BB153" s="27">
        <v>4318013.6300000008</v>
      </c>
    </row>
    <row r="154" spans="1:54">
      <c r="A154" s="101" t="str">
        <f t="shared" si="3"/>
        <v>Q32022</v>
      </c>
      <c r="B154" s="114" t="s">
        <v>216</v>
      </c>
      <c r="E154" s="9">
        <v>0</v>
      </c>
      <c r="F154" s="155">
        <v>0</v>
      </c>
      <c r="I154" s="9">
        <v>0</v>
      </c>
      <c r="J154" s="155">
        <v>0</v>
      </c>
      <c r="M154" s="9">
        <v>0</v>
      </c>
      <c r="N154" s="155">
        <v>0</v>
      </c>
      <c r="Q154" s="9">
        <v>0</v>
      </c>
      <c r="R154" s="27">
        <v>0</v>
      </c>
      <c r="U154" s="9">
        <v>0</v>
      </c>
      <c r="V154" s="27">
        <v>0</v>
      </c>
      <c r="Y154" s="9">
        <v>0</v>
      </c>
      <c r="Z154" s="27">
        <v>0</v>
      </c>
      <c r="AC154" s="9">
        <v>0</v>
      </c>
      <c r="AD154" s="27">
        <v>0</v>
      </c>
      <c r="AG154" s="9">
        <v>0</v>
      </c>
      <c r="AH154" s="27">
        <v>0</v>
      </c>
      <c r="AK154" s="9">
        <v>7.2210897516782719E-4</v>
      </c>
      <c r="AL154" s="27">
        <v>223139.38999999996</v>
      </c>
      <c r="AO154" s="9">
        <v>1.9130007492303876E-3</v>
      </c>
      <c r="AP154" s="27">
        <v>651495.48999999964</v>
      </c>
      <c r="AS154" s="9">
        <v>2.2337268654564015E-3</v>
      </c>
      <c r="AT154" s="27">
        <v>908578.85000000009</v>
      </c>
      <c r="AW154" s="9">
        <v>2.5108293778851364E-3</v>
      </c>
      <c r="AX154" s="27">
        <v>1112228.5299999998</v>
      </c>
      <c r="BA154" s="9">
        <v>3.0801195262877795E-3</v>
      </c>
      <c r="BB154" s="27">
        <v>1451655.41</v>
      </c>
    </row>
    <row r="155" spans="1:54">
      <c r="A155" s="101" t="str">
        <f t="shared" si="3"/>
        <v>Q42022</v>
      </c>
      <c r="B155" s="114" t="s">
        <v>217</v>
      </c>
      <c r="E155" s="9">
        <v>0</v>
      </c>
      <c r="F155" s="155">
        <v>0</v>
      </c>
      <c r="I155" s="9">
        <v>0</v>
      </c>
      <c r="J155" s="155">
        <v>0</v>
      </c>
      <c r="M155" s="9">
        <v>0</v>
      </c>
      <c r="N155" s="155">
        <v>0</v>
      </c>
      <c r="Q155" s="9">
        <v>0</v>
      </c>
      <c r="R155" s="27">
        <v>0</v>
      </c>
      <c r="U155" s="9">
        <v>0</v>
      </c>
      <c r="V155" s="27">
        <v>0</v>
      </c>
      <c r="Y155" s="9">
        <v>0</v>
      </c>
      <c r="Z155" s="27">
        <v>0</v>
      </c>
      <c r="AC155" s="9">
        <v>0</v>
      </c>
      <c r="AD155" s="27">
        <v>0</v>
      </c>
      <c r="AG155" s="9">
        <v>5.3330562322909583E-3</v>
      </c>
      <c r="AH155" s="27">
        <v>1524334.5499999998</v>
      </c>
      <c r="AK155" s="9">
        <v>8.1083341485721269E-3</v>
      </c>
      <c r="AL155" s="27">
        <v>2505561.8999999994</v>
      </c>
      <c r="AO155" s="9">
        <v>1.0216754194248346E-2</v>
      </c>
      <c r="AP155" s="27">
        <v>3479438.93</v>
      </c>
      <c r="AS155" s="9">
        <v>1.1788416604320291E-2</v>
      </c>
      <c r="AT155" s="27">
        <v>4794993.5899999989</v>
      </c>
      <c r="AW155" s="9">
        <v>1.4701613448281763E-2</v>
      </c>
      <c r="AX155" s="27">
        <v>6512411.4199999981</v>
      </c>
      <c r="BA155" s="9">
        <v>1.5916140669750688E-2</v>
      </c>
      <c r="BB155" s="27">
        <v>7501251.6599999964</v>
      </c>
    </row>
    <row r="156" spans="1:54">
      <c r="A156" s="101" t="str">
        <f t="shared" si="3"/>
        <v>Q12023</v>
      </c>
      <c r="B156" s="114" t="s">
        <v>233</v>
      </c>
      <c r="E156" s="9">
        <v>0</v>
      </c>
      <c r="F156" s="155">
        <v>0</v>
      </c>
      <c r="I156" s="9">
        <v>0</v>
      </c>
      <c r="J156" s="155">
        <v>0</v>
      </c>
      <c r="M156" s="9">
        <v>0</v>
      </c>
      <c r="N156" s="155">
        <v>0</v>
      </c>
      <c r="Q156" s="9">
        <v>0</v>
      </c>
      <c r="R156" s="27">
        <v>0</v>
      </c>
      <c r="U156" s="9">
        <v>0</v>
      </c>
      <c r="V156" s="27">
        <v>0</v>
      </c>
      <c r="Y156" s="9">
        <v>4.8524990876149573E-4</v>
      </c>
      <c r="Z156" s="27">
        <v>98753.02</v>
      </c>
      <c r="AC156" s="9">
        <v>1.478603941602295E-2</v>
      </c>
      <c r="AD156" s="27">
        <v>3816806.0399999986</v>
      </c>
      <c r="AG156" s="9">
        <v>1.9522831859628276E-2</v>
      </c>
      <c r="AH156" s="27">
        <v>5580163.7599999961</v>
      </c>
      <c r="AK156" s="9">
        <v>2.0048073787278596E-2</v>
      </c>
      <c r="AL156" s="27">
        <v>6195069.0399999991</v>
      </c>
      <c r="AO156" s="9">
        <v>1.9430613196270284E-2</v>
      </c>
      <c r="AP156" s="27">
        <v>6617329.7999999989</v>
      </c>
      <c r="AS156" s="9">
        <v>2.6851041828272203E-2</v>
      </c>
      <c r="AT156" s="27">
        <v>10921786.850000005</v>
      </c>
      <c r="AW156" s="9">
        <v>2.8466499088318685E-2</v>
      </c>
      <c r="AX156" s="27">
        <v>12609878.120000012</v>
      </c>
      <c r="BA156" s="9">
        <v>2.8252876266909491E-2</v>
      </c>
      <c r="BB156" s="27">
        <v>13315535.430000007</v>
      </c>
    </row>
    <row r="157" spans="1:54">
      <c r="A157" s="101" t="str">
        <f t="shared" si="3"/>
        <v>Q22023</v>
      </c>
      <c r="B157" s="114" t="s">
        <v>234</v>
      </c>
      <c r="E157" s="9">
        <v>0</v>
      </c>
      <c r="F157" s="155">
        <v>0</v>
      </c>
      <c r="I157" s="9">
        <v>0</v>
      </c>
      <c r="J157" s="155">
        <v>0</v>
      </c>
      <c r="M157" s="9">
        <v>0</v>
      </c>
      <c r="N157" s="155">
        <v>0</v>
      </c>
      <c r="Q157" s="9">
        <v>0</v>
      </c>
      <c r="R157" s="27">
        <v>0</v>
      </c>
      <c r="U157" s="9">
        <v>1.0947234886908739E-3</v>
      </c>
      <c r="V157" s="27">
        <v>191756.49</v>
      </c>
      <c r="Y157" s="9">
        <v>1.0567160209934782E-2</v>
      </c>
      <c r="Z157" s="27">
        <v>2150518.6599999997</v>
      </c>
      <c r="AC157" s="9">
        <v>1.5668804163831443E-2</v>
      </c>
      <c r="AD157" s="27">
        <v>4044679.2200000011</v>
      </c>
      <c r="AG157" s="9">
        <v>1.7059927219085388E-2</v>
      </c>
      <c r="AH157" s="27">
        <v>4876197.6899999995</v>
      </c>
      <c r="AK157" s="9">
        <v>1.8670925491549906E-2</v>
      </c>
      <c r="AL157" s="27">
        <v>5769515.5000000019</v>
      </c>
      <c r="AO157" s="9">
        <v>2.496420909749332E-2</v>
      </c>
      <c r="AP157" s="27">
        <v>8501862.660000002</v>
      </c>
      <c r="AS157" s="9">
        <v>2.7203951132243286E-2</v>
      </c>
      <c r="AT157" s="27">
        <v>11065334.359999994</v>
      </c>
      <c r="AW157" s="9">
        <v>2.7200286044405424E-2</v>
      </c>
      <c r="AX157" s="27">
        <v>12048980.48</v>
      </c>
      <c r="BA157" s="9">
        <v>2.8508839897481847E-2</v>
      </c>
      <c r="BB157" s="27">
        <v>13436170.680000005</v>
      </c>
    </row>
    <row r="158" spans="1:54">
      <c r="A158" s="101" t="str">
        <f t="shared" si="3"/>
        <v>Q32023</v>
      </c>
      <c r="B158" s="114" t="s">
        <v>235</v>
      </c>
      <c r="E158" s="9">
        <v>0</v>
      </c>
      <c r="F158" s="155">
        <v>0</v>
      </c>
      <c r="I158" s="9">
        <v>0</v>
      </c>
      <c r="J158" s="155">
        <v>0</v>
      </c>
      <c r="M158" s="9">
        <v>2.1747303503224831E-5</v>
      </c>
      <c r="N158" s="155">
        <v>2926.4199999999978</v>
      </c>
      <c r="Q158" s="9">
        <v>2.7969455421116359E-3</v>
      </c>
      <c r="R158" s="27">
        <v>445926.18</v>
      </c>
      <c r="U158" s="9">
        <v>9.8622645263027608E-3</v>
      </c>
      <c r="V158" s="27">
        <v>1727516.8100000003</v>
      </c>
      <c r="Y158" s="9">
        <v>1.3107373757338576E-2</v>
      </c>
      <c r="Z158" s="27">
        <v>2667476.5300000007</v>
      </c>
      <c r="AC158" s="9">
        <v>1.2410022095648147E-2</v>
      </c>
      <c r="AD158" s="27">
        <v>3203470.9199999995</v>
      </c>
      <c r="AG158" s="9">
        <v>1.310450596441678E-2</v>
      </c>
      <c r="AH158" s="27">
        <v>3745629.2100000014</v>
      </c>
      <c r="AK158" s="9">
        <v>1.8722160936477623E-2</v>
      </c>
      <c r="AL158" s="27">
        <v>5785347.8000000007</v>
      </c>
      <c r="AO158" s="9">
        <v>2.0257032040241995E-2</v>
      </c>
      <c r="AP158" s="27">
        <v>6898776.7100000009</v>
      </c>
      <c r="AS158" s="9">
        <v>1.8457945616274517E-2</v>
      </c>
      <c r="AT158" s="27">
        <v>7507855.7099999981</v>
      </c>
      <c r="AW158" s="9">
        <v>1.8623723748016088E-2</v>
      </c>
      <c r="AX158" s="27">
        <v>8249798.6800000006</v>
      </c>
      <c r="BA158" s="9">
        <v>2.23910570678106E-2</v>
      </c>
      <c r="BB158" s="27">
        <v>10552869.409999998</v>
      </c>
    </row>
    <row r="159" spans="1:54">
      <c r="A159" s="101" t="str">
        <f t="shared" si="3"/>
        <v>Q42023</v>
      </c>
      <c r="B159" s="114" t="s">
        <v>236</v>
      </c>
      <c r="E159" s="9">
        <v>0</v>
      </c>
      <c r="F159" s="155">
        <v>0</v>
      </c>
      <c r="I159" s="9">
        <v>9.6736165971771269E-5</v>
      </c>
      <c r="J159" s="155">
        <v>8864.5599999999977</v>
      </c>
      <c r="M159" s="9">
        <v>7.5655553160012016E-4</v>
      </c>
      <c r="N159" s="155">
        <v>101805.69000000003</v>
      </c>
      <c r="Q159" s="9">
        <v>2.5513855441585322E-2</v>
      </c>
      <c r="R159" s="27">
        <v>4067757.4600000018</v>
      </c>
      <c r="U159" s="9">
        <v>3.1792845365324111E-2</v>
      </c>
      <c r="V159" s="27">
        <v>5568971.9799999958</v>
      </c>
      <c r="Y159" s="9">
        <v>3.5657227522684562E-2</v>
      </c>
      <c r="Z159" s="27">
        <v>7256588.4899999984</v>
      </c>
      <c r="AC159" s="9">
        <v>3.3072911988079053E-2</v>
      </c>
      <c r="AD159" s="27">
        <v>8537302.4299999997</v>
      </c>
      <c r="AG159" s="9">
        <v>4.3100711434494614E-2</v>
      </c>
      <c r="AH159" s="27">
        <v>12319371.990000006</v>
      </c>
      <c r="AK159" s="9">
        <v>4.6079828372589164E-2</v>
      </c>
      <c r="AL159" s="27">
        <v>14239159.389999989</v>
      </c>
      <c r="AO159" s="9">
        <v>4.6049641676278105E-2</v>
      </c>
      <c r="AP159" s="27">
        <v>15682761.169999989</v>
      </c>
      <c r="AS159" s="9">
        <v>4.2376499615869243E-2</v>
      </c>
      <c r="AT159" s="27">
        <v>17236839.419999991</v>
      </c>
      <c r="AW159" s="9">
        <v>4.8921440938642057E-2</v>
      </c>
      <c r="AX159" s="27">
        <v>21670856.18</v>
      </c>
      <c r="BA159" s="9">
        <v>4.9521756624564164E-2</v>
      </c>
      <c r="BB159" s="27">
        <v>23339524.75</v>
      </c>
    </row>
    <row r="160" spans="1:54">
      <c r="A160" s="101" t="str">
        <f t="shared" si="3"/>
        <v>Q12024</v>
      </c>
      <c r="B160" s="114" t="s">
        <v>243</v>
      </c>
      <c r="E160" s="9">
        <v>0</v>
      </c>
      <c r="F160" s="155">
        <v>0</v>
      </c>
      <c r="I160" s="9">
        <v>4.6788253333005716E-5</v>
      </c>
      <c r="J160" s="155">
        <v>4287.51</v>
      </c>
      <c r="M160" s="9">
        <v>6.914741861967566E-2</v>
      </c>
      <c r="N160" s="155">
        <v>9304803.6399999969</v>
      </c>
      <c r="Q160" s="9">
        <v>8.4513889430851891E-2</v>
      </c>
      <c r="R160" s="27">
        <v>13474325.939999992</v>
      </c>
      <c r="U160" s="9">
        <v>8.4129330456613152E-2</v>
      </c>
      <c r="V160" s="27">
        <v>14736456.53999999</v>
      </c>
      <c r="Y160" s="9">
        <v>8.0354516318760366E-2</v>
      </c>
      <c r="Z160" s="27">
        <v>16352916.329999993</v>
      </c>
      <c r="AC160" s="9">
        <v>0.10372460404760313</v>
      </c>
      <c r="AD160" s="27">
        <v>26775033.129999973</v>
      </c>
      <c r="AG160" s="9">
        <v>0.10832312588497173</v>
      </c>
      <c r="AH160" s="27">
        <v>30961736.789999992</v>
      </c>
      <c r="AK160" s="9">
        <v>0.10690194923527473</v>
      </c>
      <c r="AL160" s="27">
        <v>33033844.700000007</v>
      </c>
      <c r="AO160" s="9">
        <v>0.10412017153266208</v>
      </c>
      <c r="AP160" s="27">
        <v>35459380.870000012</v>
      </c>
      <c r="AS160" s="9">
        <v>0.11600279851877307</v>
      </c>
      <c r="AT160" s="27">
        <v>47184680.860000037</v>
      </c>
      <c r="AW160" s="9">
        <v>0.11618372187610607</v>
      </c>
      <c r="AX160" s="27">
        <v>51466201.300000027</v>
      </c>
      <c r="BA160" s="9">
        <v>0.11451445281229357</v>
      </c>
      <c r="BB160" s="27">
        <v>53970478.590000041</v>
      </c>
    </row>
    <row r="161" spans="1:55">
      <c r="A161" s="101" t="str">
        <f t="shared" si="3"/>
        <v>Q22024</v>
      </c>
      <c r="B161" s="114" t="s">
        <v>246</v>
      </c>
      <c r="E161" s="9">
        <v>5.7471517326415167E-4</v>
      </c>
      <c r="F161" s="155">
        <v>42914.179999999993</v>
      </c>
      <c r="I161" s="9">
        <v>4.2514847078279315E-2</v>
      </c>
      <c r="J161" s="155">
        <v>3895910.1699999995</v>
      </c>
      <c r="M161" s="9">
        <v>6.6941218878860453E-2</v>
      </c>
      <c r="N161" s="155">
        <v>9007926.97000001</v>
      </c>
      <c r="Q161" s="9">
        <v>6.4694104539028033E-2</v>
      </c>
      <c r="R161" s="27">
        <v>10314392.779999996</v>
      </c>
      <c r="U161" s="9">
        <v>6.6056586129775163E-2</v>
      </c>
      <c r="V161" s="27">
        <v>11570756.660000004</v>
      </c>
      <c r="Y161" s="9">
        <v>8.2980084803184237E-2</v>
      </c>
      <c r="Z161" s="27">
        <v>16887244.750000004</v>
      </c>
      <c r="AC161" s="9">
        <v>8.4691241125467595E-2</v>
      </c>
      <c r="AD161" s="27">
        <v>21861840.859999996</v>
      </c>
      <c r="AG161" s="9">
        <v>8.2429755821094616E-2</v>
      </c>
      <c r="AH161" s="27">
        <v>23560697.52</v>
      </c>
      <c r="AK161" s="9">
        <v>8.1561108911073904E-2</v>
      </c>
      <c r="AL161" s="27">
        <v>25203254.239999995</v>
      </c>
      <c r="AO161" s="9">
        <v>8.5676409610273022E-2</v>
      </c>
      <c r="AP161" s="27">
        <v>29178135.179999985</v>
      </c>
      <c r="AS161" s="9">
        <v>8.6856389968372902E-2</v>
      </c>
      <c r="AT161" s="27">
        <v>35329242.860000014</v>
      </c>
      <c r="AW161" s="9">
        <v>8.4424345655009239E-2</v>
      </c>
      <c r="AX161" s="27">
        <v>37397668.950000003</v>
      </c>
      <c r="BA161" s="9">
        <v>8.3076030754518651E-2</v>
      </c>
      <c r="BB161" s="27">
        <v>39153600.520000003</v>
      </c>
    </row>
    <row r="162" spans="1:55">
      <c r="A162" s="101" t="str">
        <f t="shared" si="3"/>
        <v>Q32024</v>
      </c>
      <c r="B162" s="114" t="s">
        <v>247</v>
      </c>
      <c r="E162" s="9">
        <v>5.1208408419110259E-3</v>
      </c>
      <c r="F162" s="155">
        <v>382374.94999999995</v>
      </c>
      <c r="I162" s="9">
        <v>2.2254300469745018E-2</v>
      </c>
      <c r="J162" s="155">
        <v>2039305.360000001</v>
      </c>
      <c r="M162" s="9">
        <v>1.9890872163001897E-2</v>
      </c>
      <c r="N162" s="155">
        <v>2676609.8199999989</v>
      </c>
      <c r="Q162" s="9">
        <v>2.1992707426600411E-2</v>
      </c>
      <c r="R162" s="27">
        <v>3506369.3099999996</v>
      </c>
      <c r="U162" s="9">
        <v>2.5338544898562156E-2</v>
      </c>
      <c r="V162" s="27">
        <v>4438408.8600000003</v>
      </c>
      <c r="Y162" s="9">
        <v>2.9608904320312976E-2</v>
      </c>
      <c r="Z162" s="27">
        <v>6025696.5899999961</v>
      </c>
      <c r="AC162" s="9">
        <v>2.659619205155999E-2</v>
      </c>
      <c r="AD162" s="27">
        <v>6865429.1800000006</v>
      </c>
      <c r="AG162" s="9">
        <v>2.732227318737307E-2</v>
      </c>
      <c r="AH162" s="27">
        <v>7809459.1899999976</v>
      </c>
      <c r="AK162" s="9">
        <v>2.9322622393722693E-2</v>
      </c>
      <c r="AL162" s="27">
        <v>9061003.6699999981</v>
      </c>
      <c r="AO162" s="9">
        <v>3.2735680919338893E-2</v>
      </c>
      <c r="AP162" s="27">
        <v>11148531.170000002</v>
      </c>
      <c r="AS162" s="9">
        <v>2.9643087215327917E-2</v>
      </c>
      <c r="AT162" s="27">
        <v>12057464.369999999</v>
      </c>
      <c r="AW162" s="9">
        <v>2.9076143999287884E-2</v>
      </c>
      <c r="AX162" s="27">
        <v>12879934.090000007</v>
      </c>
      <c r="BA162" s="9">
        <v>3.0218306802046409E-2</v>
      </c>
      <c r="BB162" s="27">
        <v>14241839.699999992</v>
      </c>
    </row>
    <row r="163" spans="1:55">
      <c r="A163" s="101" t="str">
        <f t="shared" si="3"/>
        <v>Q42024</v>
      </c>
      <c r="B163" s="114" t="s">
        <v>248</v>
      </c>
      <c r="E163" s="9">
        <v>3.7348973507227372E-2</v>
      </c>
      <c r="F163" s="155">
        <v>2788860.7199999997</v>
      </c>
      <c r="I163" s="9">
        <v>4.0998091226722135E-2</v>
      </c>
      <c r="J163" s="155">
        <v>3756920.03</v>
      </c>
      <c r="M163" s="9">
        <v>3.8882827789718286E-2</v>
      </c>
      <c r="N163" s="155">
        <v>5232257.1800000006</v>
      </c>
      <c r="Q163" s="9">
        <v>3.8514784740331653E-2</v>
      </c>
      <c r="R163" s="27">
        <v>6140538.1599999992</v>
      </c>
      <c r="U163" s="9">
        <v>3.9537590007390357E-2</v>
      </c>
      <c r="V163" s="27">
        <v>6925574.8700000029</v>
      </c>
      <c r="Y163" s="9">
        <v>3.9152147825113066E-2</v>
      </c>
      <c r="Z163" s="27">
        <v>7967838.3600000031</v>
      </c>
      <c r="AC163" s="9">
        <v>3.6509445460304005E-2</v>
      </c>
      <c r="AD163" s="27">
        <v>9424394.729999993</v>
      </c>
      <c r="AG163" s="9">
        <v>3.7128144904334651E-2</v>
      </c>
      <c r="AH163" s="27">
        <v>10612247.759999998</v>
      </c>
      <c r="AK163" s="9">
        <v>3.7373809651320124E-2</v>
      </c>
      <c r="AL163" s="27">
        <v>11548906.569999997</v>
      </c>
      <c r="AO163" s="9">
        <v>3.8985430507018574E-2</v>
      </c>
      <c r="AP163" s="27">
        <v>13276958.810000002</v>
      </c>
      <c r="AS163" s="9">
        <v>3.6956635349165302E-2</v>
      </c>
      <c r="AT163" s="27">
        <v>15032284.280000011</v>
      </c>
      <c r="AW163" s="9">
        <v>3.8582986210248395E-2</v>
      </c>
      <c r="AX163" s="27">
        <v>17091204.370000005</v>
      </c>
      <c r="BA163" s="9">
        <v>3.8470166824049898E-2</v>
      </c>
      <c r="BB163" s="27">
        <v>18130928.139999993</v>
      </c>
    </row>
    <row r="164" spans="1:55">
      <c r="A164" s="101" t="str">
        <f t="shared" si="3"/>
        <v>Q12025</v>
      </c>
      <c r="B164" s="114" t="s">
        <v>249</v>
      </c>
      <c r="E164" s="9">
        <v>0.1420616533290206</v>
      </c>
      <c r="F164" s="155">
        <v>10607792.600000005</v>
      </c>
      <c r="I164" s="9">
        <v>0.1275014643862501</v>
      </c>
      <c r="J164" s="155">
        <v>11683783.100000005</v>
      </c>
      <c r="M164" s="9">
        <v>0.15191623242306521</v>
      </c>
      <c r="N164" s="155">
        <v>20442566.630000003</v>
      </c>
      <c r="Q164" s="9">
        <v>0.14503896763839494</v>
      </c>
      <c r="R164" s="27">
        <v>23124037.209999997</v>
      </c>
      <c r="U164" s="9">
        <v>0.14051207559830386</v>
      </c>
      <c r="V164" s="27">
        <v>24612701.469999995</v>
      </c>
      <c r="Y164" s="9">
        <v>0.12679828857998943</v>
      </c>
      <c r="Z164" s="27">
        <v>25804670.339999985</v>
      </c>
      <c r="AC164" s="9">
        <v>0.13771178718499177</v>
      </c>
      <c r="AD164" s="27">
        <v>35548341.669999994</v>
      </c>
      <c r="AG164" s="9">
        <v>0.13402001431382457</v>
      </c>
      <c r="AH164" s="27">
        <v>38306616.190000013</v>
      </c>
      <c r="AK164" s="9">
        <v>0.12652628987737369</v>
      </c>
      <c r="AL164" s="27">
        <v>39097975.669999987</v>
      </c>
      <c r="AO164" s="9">
        <v>0.12057174796217066</v>
      </c>
      <c r="AP164" s="27">
        <v>41062163.749999985</v>
      </c>
      <c r="AS164" s="9">
        <v>0.12375549142471617</v>
      </c>
      <c r="AT164" s="27">
        <v>50338124.960000016</v>
      </c>
      <c r="AW164" s="9">
        <v>0.12217463806189903</v>
      </c>
      <c r="AX164" s="27">
        <v>54120012.810000025</v>
      </c>
      <c r="BA164" s="9">
        <v>0.11781612186985034</v>
      </c>
      <c r="BB164" s="27">
        <v>55526549.940000005</v>
      </c>
    </row>
    <row r="165" spans="1:55">
      <c r="A165" s="101" t="str">
        <f t="shared" si="3"/>
        <v>Q22025</v>
      </c>
      <c r="B165" s="114" t="s">
        <v>250</v>
      </c>
      <c r="E165" s="9">
        <v>0.14915955254543675</v>
      </c>
      <c r="F165" s="155">
        <v>11137795.179999996</v>
      </c>
      <c r="I165" s="9">
        <v>0.16833478266489549</v>
      </c>
      <c r="J165" s="155">
        <v>15425603.92</v>
      </c>
      <c r="M165" s="9">
        <v>0.14613822033614188</v>
      </c>
      <c r="N165" s="155">
        <v>19665050.000000022</v>
      </c>
      <c r="Q165" s="9">
        <v>0.13765851157915851</v>
      </c>
      <c r="R165" s="27">
        <v>21947346.950000003</v>
      </c>
      <c r="U165" s="9">
        <v>0.13430861343729222</v>
      </c>
      <c r="V165" s="27">
        <v>23526076.270000007</v>
      </c>
      <c r="Y165" s="9">
        <v>0.14551049356056539</v>
      </c>
      <c r="Z165" s="27">
        <v>29612783.889999989</v>
      </c>
      <c r="AC165" s="9">
        <v>0.13121742804427217</v>
      </c>
      <c r="AD165" s="27">
        <v>33871915.109999992</v>
      </c>
      <c r="AG165" s="9">
        <v>0.12407718362958388</v>
      </c>
      <c r="AH165" s="27">
        <v>35464680.970000006</v>
      </c>
      <c r="AK165" s="9">
        <v>0.12362113691729636</v>
      </c>
      <c r="AL165" s="27">
        <v>38200252.360000014</v>
      </c>
      <c r="AO165" s="9">
        <v>0.12558867701505932</v>
      </c>
      <c r="AP165" s="27">
        <v>42770739.480000027</v>
      </c>
      <c r="AS165" s="9">
        <v>0.1203474344117938</v>
      </c>
      <c r="AT165" s="27">
        <v>48951881.829999983</v>
      </c>
      <c r="AW165" s="9">
        <v>0.1149274559267701</v>
      </c>
      <c r="AX165" s="27">
        <v>50909709.95000001</v>
      </c>
      <c r="BA165" s="9">
        <v>0.1127537881741712</v>
      </c>
      <c r="BB165" s="27">
        <v>53140680.160000011</v>
      </c>
    </row>
    <row r="166" spans="1:55">
      <c r="A166" s="101" t="str">
        <f t="shared" si="3"/>
        <v>Q32025</v>
      </c>
      <c r="B166" s="114" t="s">
        <v>251</v>
      </c>
      <c r="E166" s="9">
        <v>0.12519897166126032</v>
      </c>
      <c r="F166" s="155">
        <v>9348650.3500000034</v>
      </c>
      <c r="I166" s="9">
        <v>0.12097934811549808</v>
      </c>
      <c r="J166" s="155">
        <v>11086119.439999994</v>
      </c>
      <c r="M166" s="9">
        <v>9.4852889797250026E-2</v>
      </c>
      <c r="N166" s="155">
        <v>12763853.4</v>
      </c>
      <c r="Q166" s="9">
        <v>8.9958348845836617E-2</v>
      </c>
      <c r="R166" s="27">
        <v>14342353.919999994</v>
      </c>
      <c r="U166" s="9">
        <v>9.5452575491500893E-2</v>
      </c>
      <c r="V166" s="27">
        <v>16719885.00000002</v>
      </c>
      <c r="Y166" s="9">
        <v>8.9795561996472262E-2</v>
      </c>
      <c r="Z166" s="27">
        <v>18274259.860000003</v>
      </c>
      <c r="AC166" s="9">
        <v>8.4233230062002826E-2</v>
      </c>
      <c r="AD166" s="27">
        <v>21743611.809999984</v>
      </c>
      <c r="AG166" s="9">
        <v>8.1370918667010683E-2</v>
      </c>
      <c r="AH166" s="27">
        <v>23258052.660000004</v>
      </c>
      <c r="AK166" s="9">
        <v>8.28629570601358E-2</v>
      </c>
      <c r="AL166" s="27">
        <v>25605539.229999993</v>
      </c>
      <c r="AO166" s="9">
        <v>8.2042538376081428E-2</v>
      </c>
      <c r="AP166" s="27">
        <v>27940576.48</v>
      </c>
      <c r="AS166" s="9">
        <v>7.4051175000729802E-2</v>
      </c>
      <c r="AT166" s="27">
        <v>30120661.780000001</v>
      </c>
      <c r="AW166" s="9">
        <v>7.2351657182678705E-2</v>
      </c>
      <c r="AX166" s="27">
        <v>32049799.170000002</v>
      </c>
      <c r="BA166" s="9">
        <v>7.323749178942604E-2</v>
      </c>
      <c r="BB166" s="27">
        <v>34516712.829999991</v>
      </c>
    </row>
    <row r="167" spans="1:55">
      <c r="A167" s="101" t="s">
        <v>257</v>
      </c>
      <c r="B167" s="114" t="s">
        <v>258</v>
      </c>
      <c r="E167" s="9">
        <v>0.23895296907920216</v>
      </c>
      <c r="F167" s="155">
        <v>17842700.52999999</v>
      </c>
      <c r="I167" s="9">
        <v>0.22212864190824094</v>
      </c>
      <c r="J167" s="155">
        <v>20355082.859999992</v>
      </c>
      <c r="M167" s="9">
        <v>0.17172311682721497</v>
      </c>
      <c r="N167" s="155">
        <v>23107874.659999989</v>
      </c>
      <c r="Q167" s="9">
        <v>0.16956359568845841</v>
      </c>
      <c r="R167" s="27">
        <v>27034078.910000011</v>
      </c>
      <c r="U167" s="9">
        <v>0.1636162420504208</v>
      </c>
      <c r="V167" s="27">
        <v>28659726.960000001</v>
      </c>
      <c r="Y167" s="9">
        <v>0.15694043081301523</v>
      </c>
      <c r="Z167" s="27">
        <v>31938885.969999988</v>
      </c>
      <c r="AC167" s="9">
        <v>0.13598762289406774</v>
      </c>
      <c r="AD167" s="27">
        <v>35103273.149999984</v>
      </c>
      <c r="AG167" s="9">
        <v>0.13363460262438145</v>
      </c>
      <c r="AH167" s="27">
        <v>38196454.899999961</v>
      </c>
      <c r="AK167" s="9">
        <v>0.1300748503272717</v>
      </c>
      <c r="AL167" s="27">
        <v>40194518.770000011</v>
      </c>
      <c r="AO167" s="9">
        <v>0.12496546879445065</v>
      </c>
      <c r="AP167" s="27">
        <v>42558498.400000021</v>
      </c>
      <c r="AS167" s="9">
        <v>0.1118684708405203</v>
      </c>
      <c r="AT167" s="27">
        <v>45503023.740000024</v>
      </c>
      <c r="AW167" s="9">
        <v>0.11206406760435576</v>
      </c>
      <c r="AX167" s="27">
        <v>49641307.480000012</v>
      </c>
      <c r="BA167" s="9">
        <v>0.11004406400535627</v>
      </c>
      <c r="BB167" s="27">
        <v>51863591.489999995</v>
      </c>
    </row>
    <row r="168" spans="1:55">
      <c r="A168" s="101" t="s">
        <v>259</v>
      </c>
      <c r="B168" s="114" t="s">
        <v>260</v>
      </c>
      <c r="E168" s="9">
        <v>0.26336202720298862</v>
      </c>
      <c r="F168" s="155">
        <v>19665333.31000001</v>
      </c>
      <c r="I168" s="9">
        <v>0.22320795452910183</v>
      </c>
      <c r="J168" s="155">
        <v>20453987.250000011</v>
      </c>
      <c r="M168" s="9">
        <v>0.20997943973192068</v>
      </c>
      <c r="N168" s="155">
        <v>28255826.38000001</v>
      </c>
      <c r="Q168" s="9">
        <v>0.19321026258241594</v>
      </c>
      <c r="R168" s="27">
        <v>30804144.390000008</v>
      </c>
      <c r="U168" s="9">
        <v>0.18167010593348712</v>
      </c>
      <c r="V168" s="27">
        <v>31822119.660000011</v>
      </c>
      <c r="Y168" s="9">
        <v>0.16664169034417056</v>
      </c>
      <c r="Z168" s="27">
        <v>33913185.520000011</v>
      </c>
      <c r="AC168" s="9">
        <v>0.16113665373361299</v>
      </c>
      <c r="AD168" s="27">
        <v>41595138.219999984</v>
      </c>
      <c r="AG168" s="9">
        <v>0.15304551379341605</v>
      </c>
      <c r="AH168" s="27">
        <v>43744628.640000015</v>
      </c>
      <c r="AK168" s="9">
        <v>0.14770645121213727</v>
      </c>
      <c r="AL168" s="27">
        <v>45642871.860000007</v>
      </c>
      <c r="AO168" s="9">
        <v>0.13862159196808746</v>
      </c>
      <c r="AP168" s="27">
        <v>47209255.940000013</v>
      </c>
      <c r="AS168" s="9">
        <v>0.13514646728875357</v>
      </c>
      <c r="AT168" s="27">
        <v>54971457.669999987</v>
      </c>
      <c r="AW168" s="9">
        <v>0.12941589206466253</v>
      </c>
      <c r="AX168" s="27">
        <v>57327689.669999987</v>
      </c>
      <c r="BA168" s="9">
        <v>0.12465262506591331</v>
      </c>
      <c r="BB168" s="27">
        <v>58748582.969999976</v>
      </c>
    </row>
    <row r="169" spans="1:55">
      <c r="A169" s="101" t="s">
        <v>261</v>
      </c>
      <c r="B169" s="114" t="s">
        <v>262</v>
      </c>
      <c r="E169" s="9">
        <v>1.2130929562200733E-2</v>
      </c>
      <c r="F169" s="155">
        <v>905820.69</v>
      </c>
      <c r="I169" s="9">
        <v>1.0578576131438188E-2</v>
      </c>
      <c r="J169" s="155">
        <v>969383.28999999992</v>
      </c>
      <c r="M169" s="9">
        <v>1.1162264007738973E-2</v>
      </c>
      <c r="N169" s="155">
        <v>1502047.0300000003</v>
      </c>
      <c r="Q169" s="9">
        <v>1.0711095031930091E-2</v>
      </c>
      <c r="R169" s="27">
        <v>1707704.9300000002</v>
      </c>
      <c r="U169" s="9">
        <v>1.1648982671593181E-2</v>
      </c>
      <c r="V169" s="27">
        <v>2040486.07</v>
      </c>
      <c r="Y169" s="9">
        <v>9.2384058128509826E-3</v>
      </c>
      <c r="Z169" s="27">
        <v>1880104.37</v>
      </c>
      <c r="AC169" s="9">
        <v>8.663828275889001E-3</v>
      </c>
      <c r="AD169" s="27">
        <v>2236444.2000000002</v>
      </c>
      <c r="AG169" s="9">
        <v>8.0189755668241616E-3</v>
      </c>
      <c r="AH169" s="27">
        <v>2292044.3699999996</v>
      </c>
      <c r="AK169" s="9">
        <v>9.4899845216129663E-3</v>
      </c>
      <c r="AL169" s="27">
        <v>2932506.63</v>
      </c>
      <c r="AO169" s="9">
        <v>9.1717373996026749E-3</v>
      </c>
      <c r="AP169" s="27">
        <v>3123545.8499999996</v>
      </c>
      <c r="AS169" s="9">
        <v>8.706244793084612E-3</v>
      </c>
      <c r="AT169" s="27">
        <v>3541305.7899999996</v>
      </c>
      <c r="AW169" s="9">
        <v>8.1172524067051836E-3</v>
      </c>
      <c r="AX169" s="27">
        <v>3595720.1199999996</v>
      </c>
      <c r="BA169" s="9">
        <v>8.5931436533417793E-3</v>
      </c>
      <c r="BB169" s="27">
        <v>4049934.8699999996</v>
      </c>
    </row>
    <row r="170" spans="1:55">
      <c r="A170" s="101" t="s">
        <v>277</v>
      </c>
      <c r="B170" s="114" t="s">
        <v>278</v>
      </c>
      <c r="E170" s="9">
        <v>6.3585216182531368E-3</v>
      </c>
      <c r="F170" s="155">
        <v>474793</v>
      </c>
      <c r="I170" s="9">
        <v>5.2022812692608267E-3</v>
      </c>
      <c r="J170" s="155">
        <v>476718.65</v>
      </c>
      <c r="M170" s="9">
        <v>4.1873265353256552E-3</v>
      </c>
      <c r="N170" s="155">
        <v>563466.46</v>
      </c>
      <c r="Q170" s="9">
        <v>3.5461655031444345E-3</v>
      </c>
      <c r="R170" s="27">
        <v>565376.77</v>
      </c>
      <c r="U170" s="9">
        <v>3.7511771734871427E-3</v>
      </c>
      <c r="V170" s="27">
        <v>657072.37999999989</v>
      </c>
      <c r="Y170" s="9">
        <v>3.2380178405102761E-3</v>
      </c>
      <c r="Z170" s="27">
        <v>658967.75</v>
      </c>
      <c r="AC170" s="9">
        <v>2.6891828385107344E-3</v>
      </c>
      <c r="AD170" s="27">
        <v>694174.35000000009</v>
      </c>
      <c r="AG170" s="9">
        <v>2.4352245963858345E-3</v>
      </c>
      <c r="AH170" s="27">
        <v>696054.35000000009</v>
      </c>
      <c r="AK170" s="9">
        <v>2.5421412100853939E-3</v>
      </c>
      <c r="AL170" s="27">
        <v>785548.80000000005</v>
      </c>
      <c r="AO170" s="9">
        <v>2.312100804787413E-3</v>
      </c>
      <c r="AP170" s="27">
        <v>787413.83000000007</v>
      </c>
      <c r="AS170" s="9">
        <v>2.0205036012331447E-3</v>
      </c>
      <c r="AT170" s="27">
        <v>821849.29</v>
      </c>
      <c r="AW170" s="9">
        <v>1.8594819068563338E-3</v>
      </c>
      <c r="AX170" s="27">
        <v>823699.47</v>
      </c>
      <c r="BA170" s="9">
        <v>1.9425427214726371E-3</v>
      </c>
      <c r="BB170" s="27">
        <v>915517.28</v>
      </c>
    </row>
    <row r="171" spans="1:55">
      <c r="A171" s="101" t="s">
        <v>279</v>
      </c>
      <c r="B171" s="114" t="s">
        <v>280</v>
      </c>
      <c r="E171" s="9">
        <v>5.3681351340929551E-3</v>
      </c>
      <c r="F171" s="155">
        <v>400840.5</v>
      </c>
      <c r="I171" s="9">
        <v>4.3919490242676704E-3</v>
      </c>
      <c r="J171" s="155">
        <v>402462.67</v>
      </c>
      <c r="M171" s="9">
        <v>3.9298981565391378E-3</v>
      </c>
      <c r="N171" s="155">
        <v>528825.68000000005</v>
      </c>
      <c r="Q171" s="9">
        <v>3.4152672300963704E-3</v>
      </c>
      <c r="R171" s="27">
        <v>544507.2300000001</v>
      </c>
      <c r="U171" s="9">
        <v>3.1221564736585842E-3</v>
      </c>
      <c r="V171" s="27">
        <v>546890.4</v>
      </c>
      <c r="Y171" s="9">
        <v>2.7028977562441226E-3</v>
      </c>
      <c r="Z171" s="27">
        <v>550065.66999999993</v>
      </c>
      <c r="AC171" s="9">
        <v>2.6030108297142984E-3</v>
      </c>
      <c r="AD171" s="27">
        <v>671930.27</v>
      </c>
      <c r="AG171" s="9">
        <v>2.4046345111342253E-3</v>
      </c>
      <c r="AH171" s="27">
        <v>687310.8600000001</v>
      </c>
      <c r="AK171" s="9">
        <v>2.554451658133481E-3</v>
      </c>
      <c r="AL171" s="27">
        <v>789352.86</v>
      </c>
      <c r="AO171" s="9">
        <v>2.3400511284217165E-3</v>
      </c>
      <c r="AP171" s="27">
        <v>796932.65</v>
      </c>
      <c r="AS171" s="9">
        <v>2.2712497529790237E-3</v>
      </c>
      <c r="AT171" s="27">
        <v>923841.46</v>
      </c>
      <c r="AW171" s="9">
        <v>2.1313638234672404E-3</v>
      </c>
      <c r="AX171" s="27">
        <v>944135.7</v>
      </c>
      <c r="BA171" s="9">
        <v>2.0190075680850111E-3</v>
      </c>
      <c r="BB171" s="27">
        <v>951555.04</v>
      </c>
    </row>
    <row r="172" spans="1:55">
      <c r="A172" s="101" t="s">
        <v>281</v>
      </c>
      <c r="B172" s="114" t="s">
        <v>282</v>
      </c>
      <c r="E172" s="9">
        <v>1.436271034514233E-2</v>
      </c>
      <c r="F172" s="155">
        <v>1072468.53</v>
      </c>
      <c r="I172" s="9">
        <v>1.1764238776995478E-2</v>
      </c>
      <c r="J172" s="155">
        <v>1078033.22</v>
      </c>
      <c r="M172" s="9">
        <v>1.0469971898443732E-2</v>
      </c>
      <c r="N172" s="155">
        <v>1408888.93</v>
      </c>
      <c r="Q172" s="9">
        <v>8.8714987800555846E-3</v>
      </c>
      <c r="R172" s="27">
        <v>1414412.08</v>
      </c>
      <c r="U172" s="9">
        <v>8.1061862975975556E-3</v>
      </c>
      <c r="V172" s="27">
        <v>1419914.5700000003</v>
      </c>
      <c r="Y172" s="9">
        <v>7.2215486300916867E-3</v>
      </c>
      <c r="Z172" s="27">
        <v>1469654.5499999998</v>
      </c>
      <c r="AC172" s="9">
        <v>8.2979957884223732E-3</v>
      </c>
      <c r="AD172" s="27">
        <v>2142009.7399999998</v>
      </c>
      <c r="AG172" s="9">
        <v>7.6685997897490976E-3</v>
      </c>
      <c r="AH172" s="27">
        <v>2191897.3099999996</v>
      </c>
      <c r="AK172" s="9">
        <v>7.110815312926606E-3</v>
      </c>
      <c r="AL172" s="27">
        <v>2197317.92</v>
      </c>
      <c r="AO172" s="9">
        <v>6.4678907640534078E-3</v>
      </c>
      <c r="AP172" s="27">
        <v>2202718.2499999995</v>
      </c>
      <c r="AS172" s="9">
        <v>6.4233876259436147E-3</v>
      </c>
      <c r="AT172" s="27">
        <v>2612742.96</v>
      </c>
      <c r="AW172" s="9">
        <v>5.9103050084539097E-3</v>
      </c>
      <c r="AX172" s="27">
        <v>2618102.9700000002</v>
      </c>
      <c r="BA172" s="9">
        <v>5.5664159270378257E-3</v>
      </c>
      <c r="BB172" s="27">
        <v>2623442.9300000002</v>
      </c>
    </row>
    <row r="173" spans="1:55" ht="13.5" thickBot="1">
      <c r="A173" s="73"/>
      <c r="E173" s="9"/>
      <c r="F173" s="155"/>
      <c r="I173" s="9"/>
      <c r="J173" s="155"/>
      <c r="M173" s="9"/>
      <c r="N173" s="155"/>
      <c r="Q173" s="9"/>
      <c r="R173" s="27"/>
      <c r="U173" s="9"/>
      <c r="V173" s="27"/>
      <c r="Y173" s="9"/>
      <c r="Z173" s="27"/>
      <c r="AC173" s="9"/>
      <c r="AD173" s="27"/>
      <c r="AG173" s="9"/>
      <c r="AH173" s="27"/>
      <c r="AK173" s="9"/>
      <c r="AL173" s="27"/>
      <c r="AO173" s="9"/>
      <c r="AP173" s="27"/>
      <c r="AS173" s="9"/>
      <c r="AT173" s="27"/>
      <c r="AW173" s="9"/>
      <c r="AX173" s="27"/>
      <c r="BA173" s="9"/>
      <c r="BB173" s="27"/>
    </row>
    <row r="174" spans="1:55" ht="13.5" thickBot="1">
      <c r="A174" s="73"/>
      <c r="E174" s="10">
        <v>1.0000000000000002</v>
      </c>
      <c r="F174" s="165">
        <v>74670344.539999992</v>
      </c>
      <c r="G174" s="102">
        <v>0</v>
      </c>
      <c r="I174" s="10">
        <v>0.99999999999999978</v>
      </c>
      <c r="J174" s="165">
        <v>91636462.030000016</v>
      </c>
      <c r="K174" s="102">
        <v>0</v>
      </c>
      <c r="M174" s="10">
        <v>0.99999999999999989</v>
      </c>
      <c r="N174" s="165">
        <v>134564728.89000005</v>
      </c>
      <c r="O174" s="102">
        <v>-2.384185791015625E-7</v>
      </c>
      <c r="Q174" s="10">
        <v>0.99999999999999989</v>
      </c>
      <c r="R174" s="36">
        <v>159433272.22000003</v>
      </c>
      <c r="S174" s="102">
        <f>R143-R174</f>
        <v>2.9802322387695313E-7</v>
      </c>
      <c r="U174" s="10">
        <v>0.99999999999999989</v>
      </c>
      <c r="V174" s="36">
        <v>175164314.99000004</v>
      </c>
      <c r="W174" s="102">
        <v>0</v>
      </c>
      <c r="Y174" s="10">
        <v>1</v>
      </c>
      <c r="Z174" s="36">
        <v>203509610.64999998</v>
      </c>
      <c r="AA174" s="102">
        <v>0</v>
      </c>
      <c r="AC174" s="10">
        <v>1</v>
      </c>
      <c r="AD174" s="36">
        <v>258135795.02999985</v>
      </c>
      <c r="AE174" s="102">
        <v>0</v>
      </c>
      <c r="AG174" s="10">
        <v>1</v>
      </c>
      <c r="AH174" s="36">
        <v>285827578.70999998</v>
      </c>
      <c r="AI174" s="102">
        <v>0</v>
      </c>
      <c r="AK174" s="10">
        <v>1.0000000000000002</v>
      </c>
      <c r="AL174" s="36">
        <v>309010686.30000001</v>
      </c>
      <c r="AM174" s="102">
        <v>0</v>
      </c>
      <c r="AO174" s="10">
        <v>1.0000000000000002</v>
      </c>
      <c r="AP174" s="36">
        <v>340562067.34999996</v>
      </c>
      <c r="AQ174" s="102">
        <v>-5.3644180297851563E-7</v>
      </c>
      <c r="AS174" s="10">
        <v>1.0000000000000002</v>
      </c>
      <c r="AT174" s="36">
        <v>406754677.14999998</v>
      </c>
      <c r="AU174" s="102">
        <v>0</v>
      </c>
      <c r="AW174" s="10">
        <v>0.99999999999999989</v>
      </c>
      <c r="AX174" s="36">
        <v>442972565.0800001</v>
      </c>
      <c r="AY174" s="102">
        <v>0</v>
      </c>
      <c r="BA174" s="10">
        <v>1</v>
      </c>
      <c r="BB174" s="36">
        <v>471298401.76999998</v>
      </c>
      <c r="BC174" s="102">
        <v>-1.0728836059570313E-6</v>
      </c>
    </row>
    <row r="175" spans="1:55">
      <c r="A175" s="73" t="s">
        <v>72</v>
      </c>
      <c r="E175" s="95"/>
      <c r="F175" s="152"/>
      <c r="I175" s="95"/>
      <c r="J175" s="152"/>
      <c r="M175" s="95"/>
      <c r="N175" s="152"/>
      <c r="Q175" s="95"/>
      <c r="U175" s="95"/>
      <c r="Y175" s="95"/>
      <c r="AC175" s="95"/>
      <c r="AG175" s="95"/>
      <c r="AK175" s="95"/>
      <c r="AO175" s="95"/>
      <c r="AS175" s="95"/>
      <c r="AW175" s="95"/>
      <c r="BA175" s="95"/>
    </row>
    <row r="176" spans="1:55">
      <c r="A176" s="73" t="s">
        <v>73</v>
      </c>
      <c r="B176" s="99" t="s">
        <v>71</v>
      </c>
      <c r="C176" s="72"/>
      <c r="D176" s="72"/>
      <c r="E176" s="95"/>
      <c r="F176" s="152"/>
      <c r="H176" s="72"/>
      <c r="I176" s="95"/>
      <c r="J176" s="152"/>
      <c r="L176" s="72"/>
      <c r="M176" s="95"/>
      <c r="N176" s="152"/>
      <c r="P176" s="72"/>
      <c r="Q176" s="95"/>
      <c r="T176" s="72"/>
      <c r="U176" s="95"/>
      <c r="X176" s="72"/>
      <c r="Y176" s="95"/>
      <c r="AB176" s="72"/>
      <c r="AC176" s="95"/>
      <c r="AF176" s="72"/>
      <c r="AG176" s="95"/>
      <c r="AJ176" s="72"/>
      <c r="AK176" s="95"/>
      <c r="AN176" s="72"/>
      <c r="AO176" s="95"/>
      <c r="AR176" s="72"/>
      <c r="AS176" s="95"/>
      <c r="AV176" s="72"/>
      <c r="AW176" s="95"/>
      <c r="AZ176" s="72"/>
      <c r="BA176" s="95"/>
    </row>
    <row r="177" spans="1:55">
      <c r="A177" s="73" t="s">
        <v>72</v>
      </c>
      <c r="B177" s="114" t="s">
        <v>72</v>
      </c>
      <c r="E177" s="38">
        <v>0</v>
      </c>
      <c r="F177" s="155">
        <v>0</v>
      </c>
      <c r="I177" s="38">
        <v>0</v>
      </c>
      <c r="J177" s="155">
        <v>0</v>
      </c>
      <c r="M177" s="38">
        <v>0</v>
      </c>
      <c r="N177" s="155">
        <v>0</v>
      </c>
      <c r="Q177" s="38">
        <v>0</v>
      </c>
      <c r="R177" s="27">
        <v>0</v>
      </c>
      <c r="U177" s="38">
        <v>0</v>
      </c>
      <c r="V177" s="27">
        <v>0</v>
      </c>
      <c r="Y177" s="38">
        <v>0</v>
      </c>
      <c r="Z177" s="27">
        <v>0</v>
      </c>
      <c r="AC177" s="38">
        <v>0</v>
      </c>
      <c r="AD177" s="27">
        <v>0</v>
      </c>
      <c r="AG177" s="38">
        <v>0</v>
      </c>
      <c r="AH177" s="27">
        <v>0</v>
      </c>
      <c r="AK177" s="38">
        <v>0</v>
      </c>
      <c r="AL177" s="27">
        <v>0</v>
      </c>
      <c r="AO177" s="38">
        <v>0</v>
      </c>
      <c r="AP177" s="27">
        <v>0</v>
      </c>
      <c r="AS177" s="38">
        <v>0</v>
      </c>
      <c r="AT177" s="27">
        <v>0</v>
      </c>
      <c r="AW177" s="38">
        <v>0</v>
      </c>
      <c r="AX177" s="27">
        <v>0</v>
      </c>
      <c r="BA177" s="38">
        <v>0.13063733526099797</v>
      </c>
      <c r="BB177" s="27">
        <v>61569167.32</v>
      </c>
    </row>
    <row r="178" spans="1:55">
      <c r="A178" s="73" t="s">
        <v>73</v>
      </c>
      <c r="B178" s="114" t="s">
        <v>73</v>
      </c>
      <c r="E178" s="38">
        <v>0</v>
      </c>
      <c r="F178" s="155">
        <v>0</v>
      </c>
      <c r="I178" s="38">
        <v>0</v>
      </c>
      <c r="J178" s="155">
        <v>0</v>
      </c>
      <c r="M178" s="38">
        <v>0</v>
      </c>
      <c r="N178" s="155">
        <v>0</v>
      </c>
      <c r="Q178" s="38">
        <v>0</v>
      </c>
      <c r="R178" s="27">
        <v>0</v>
      </c>
      <c r="U178" s="38">
        <v>0</v>
      </c>
      <c r="V178" s="27">
        <v>0</v>
      </c>
      <c r="Y178" s="38">
        <v>0</v>
      </c>
      <c r="Z178" s="27">
        <v>0</v>
      </c>
      <c r="AC178" s="38">
        <v>0</v>
      </c>
      <c r="AD178" s="27">
        <v>0</v>
      </c>
      <c r="AG178" s="38">
        <v>0</v>
      </c>
      <c r="AH178" s="27">
        <v>0</v>
      </c>
      <c r="AK178" s="38">
        <v>0</v>
      </c>
      <c r="AL178" s="27">
        <v>0</v>
      </c>
      <c r="AO178" s="38">
        <v>0</v>
      </c>
      <c r="AP178" s="27">
        <v>0</v>
      </c>
      <c r="AS178" s="38">
        <v>0.13934927491712057</v>
      </c>
      <c r="AT178" s="27">
        <v>56680969.330000013</v>
      </c>
      <c r="AW178" s="38">
        <v>0.33286185385627931</v>
      </c>
      <c r="AX178" s="27">
        <v>147448669.22000024</v>
      </c>
      <c r="BA178" s="38">
        <v>0.40204383173883557</v>
      </c>
      <c r="BB178" s="27">
        <v>189482615.33999997</v>
      </c>
    </row>
    <row r="179" spans="1:55">
      <c r="A179" s="73" t="s">
        <v>74</v>
      </c>
      <c r="B179" s="114" t="s">
        <v>74</v>
      </c>
      <c r="E179" s="38">
        <v>0</v>
      </c>
      <c r="F179" s="155">
        <v>0</v>
      </c>
      <c r="I179" s="38">
        <v>0</v>
      </c>
      <c r="J179" s="155">
        <v>0</v>
      </c>
      <c r="M179" s="38">
        <v>0</v>
      </c>
      <c r="N179" s="155">
        <v>0</v>
      </c>
      <c r="Q179" s="38">
        <v>0</v>
      </c>
      <c r="R179" s="27">
        <v>0</v>
      </c>
      <c r="U179" s="38">
        <v>0</v>
      </c>
      <c r="V179" s="27">
        <v>0</v>
      </c>
      <c r="Y179" s="38">
        <v>0</v>
      </c>
      <c r="Z179" s="27">
        <v>0</v>
      </c>
      <c r="AC179" s="38">
        <v>0</v>
      </c>
      <c r="AD179" s="27">
        <v>0</v>
      </c>
      <c r="AG179" s="38">
        <v>0</v>
      </c>
      <c r="AH179" s="27">
        <v>0</v>
      </c>
      <c r="AK179" s="38">
        <v>0.14873260795706011</v>
      </c>
      <c r="AL179" s="27">
        <v>45959965.259999968</v>
      </c>
      <c r="AO179" s="38">
        <v>0.35358013282861311</v>
      </c>
      <c r="AP179" s="27">
        <v>120415981.01000009</v>
      </c>
      <c r="AS179" s="38">
        <v>0.40995027837997655</v>
      </c>
      <c r="AT179" s="27">
        <v>166749193.13000011</v>
      </c>
      <c r="AW179" s="38">
        <v>0.40384734182734794</v>
      </c>
      <c r="AX179" s="27">
        <v>178893292.91000003</v>
      </c>
      <c r="BA179" s="38">
        <v>0.20871593309158878</v>
      </c>
      <c r="BB179" s="27">
        <v>98367485.690000027</v>
      </c>
    </row>
    <row r="180" spans="1:55">
      <c r="A180" s="73" t="s">
        <v>75</v>
      </c>
      <c r="B180" s="114" t="s">
        <v>75</v>
      </c>
      <c r="E180" s="38">
        <v>0</v>
      </c>
      <c r="F180" s="155">
        <v>0</v>
      </c>
      <c r="I180" s="38">
        <v>0</v>
      </c>
      <c r="J180" s="155">
        <v>0</v>
      </c>
      <c r="M180" s="38">
        <v>0</v>
      </c>
      <c r="N180" s="155">
        <v>0</v>
      </c>
      <c r="Q180" s="38">
        <v>0</v>
      </c>
      <c r="R180" s="27">
        <v>0</v>
      </c>
      <c r="U180" s="38">
        <v>0</v>
      </c>
      <c r="V180" s="27">
        <v>0</v>
      </c>
      <c r="Y180" s="38">
        <v>0</v>
      </c>
      <c r="Z180" s="27">
        <v>0</v>
      </c>
      <c r="AC180" s="38">
        <v>0.1622880687086862</v>
      </c>
      <c r="AD180" s="27">
        <v>41892359.639999986</v>
      </c>
      <c r="AG180" s="38">
        <v>0.37413427914350739</v>
      </c>
      <c r="AH180" s="27">
        <v>106937895.11999999</v>
      </c>
      <c r="AK180" s="38">
        <v>0.43859484557897027</v>
      </c>
      <c r="AL180" s="27">
        <v>135530494.24000007</v>
      </c>
      <c r="AO180" s="38">
        <v>0.42090026603780512</v>
      </c>
      <c r="AP180" s="27">
        <v>143342664.74999991</v>
      </c>
      <c r="AS180" s="38">
        <v>0.21026788780712644</v>
      </c>
      <c r="AT180" s="27">
        <v>85527446.820000201</v>
      </c>
      <c r="AW180" s="38">
        <v>1.1869684229880965E-2</v>
      </c>
      <c r="AX180" s="27">
        <v>5257944.47</v>
      </c>
      <c r="BA180" s="38">
        <v>0</v>
      </c>
      <c r="BB180" s="27">
        <v>0</v>
      </c>
    </row>
    <row r="181" spans="1:55">
      <c r="A181" s="73" t="s">
        <v>76</v>
      </c>
      <c r="B181" s="114" t="s">
        <v>76</v>
      </c>
      <c r="E181" s="38">
        <v>0</v>
      </c>
      <c r="F181" s="155">
        <v>0</v>
      </c>
      <c r="I181" s="38">
        <v>0</v>
      </c>
      <c r="J181" s="155">
        <v>0</v>
      </c>
      <c r="M181" s="38">
        <v>0</v>
      </c>
      <c r="N181" s="155">
        <v>0</v>
      </c>
      <c r="Q181" s="38">
        <v>0</v>
      </c>
      <c r="R181" s="27">
        <v>0</v>
      </c>
      <c r="U181" s="38">
        <v>0.17505291960723016</v>
      </c>
      <c r="V181" s="27">
        <v>30663024.749999996</v>
      </c>
      <c r="Y181" s="38">
        <v>0.39860027372127504</v>
      </c>
      <c r="Z181" s="27">
        <v>81118986.51000008</v>
      </c>
      <c r="AC181" s="38">
        <v>0.44439842272424152</v>
      </c>
      <c r="AD181" s="27">
        <v>114715140.16000012</v>
      </c>
      <c r="AG181" s="38">
        <v>0.41740216436933336</v>
      </c>
      <c r="AH181" s="27">
        <v>119305049.99000001</v>
      </c>
      <c r="AK181" s="38">
        <v>0.20784502513174063</v>
      </c>
      <c r="AL181" s="27">
        <v>64226333.859999895</v>
      </c>
      <c r="AO181" s="38">
        <v>9.5025398018685134E-3</v>
      </c>
      <c r="AP181" s="27">
        <v>3236204.6000000006</v>
      </c>
      <c r="AS181" s="38">
        <v>0</v>
      </c>
      <c r="AT181" s="27">
        <v>0</v>
      </c>
      <c r="AW181" s="38">
        <v>8.0765086644900355E-2</v>
      </c>
      <c r="AX181" s="27">
        <v>35776717.599999987</v>
      </c>
      <c r="BA181" s="38">
        <v>0.16072410824122951</v>
      </c>
      <c r="BB181" s="27">
        <v>75749015.339999944</v>
      </c>
    </row>
    <row r="182" spans="1:55">
      <c r="A182" s="73" t="s">
        <v>77</v>
      </c>
      <c r="B182" s="114" t="s">
        <v>77</v>
      </c>
      <c r="E182" s="38">
        <v>0</v>
      </c>
      <c r="F182" s="155">
        <v>0</v>
      </c>
      <c r="I182" s="38">
        <v>0</v>
      </c>
      <c r="J182" s="155">
        <v>0</v>
      </c>
      <c r="M182" s="38">
        <v>0.19791570889107726</v>
      </c>
      <c r="N182" s="155">
        <v>26632473.709999993</v>
      </c>
      <c r="Q182" s="38">
        <v>0.42728577812790031</v>
      </c>
      <c r="R182" s="27">
        <v>68123569.780000061</v>
      </c>
      <c r="U182" s="38">
        <v>0.47793969602072983</v>
      </c>
      <c r="V182" s="27">
        <v>83717979.459999934</v>
      </c>
      <c r="Y182" s="38">
        <v>0.43709857566866633</v>
      </c>
      <c r="Z182" s="27">
        <v>88953760.949999809</v>
      </c>
      <c r="AC182" s="38">
        <v>0.20938323603558515</v>
      </c>
      <c r="AD182" s="27">
        <v>54049308.099999927</v>
      </c>
      <c r="AG182" s="38">
        <v>8.3032164030887052E-3</v>
      </c>
      <c r="AH182" s="27">
        <v>2373288.2400000002</v>
      </c>
      <c r="AK182" s="38">
        <v>0</v>
      </c>
      <c r="AL182" s="27">
        <v>0</v>
      </c>
      <c r="AO182" s="38">
        <v>7.778098522868275E-2</v>
      </c>
      <c r="AP182" s="27">
        <v>26489253.130000014</v>
      </c>
      <c r="AS182" s="38">
        <v>0.15955531787546381</v>
      </c>
      <c r="AT182" s="27">
        <v>64899871.809999965</v>
      </c>
      <c r="AW182" s="38">
        <v>0.16021495195121815</v>
      </c>
      <c r="AX182" s="27">
        <v>70970828.230000108</v>
      </c>
      <c r="BA182" s="38">
        <v>9.3527671841143606E-2</v>
      </c>
      <c r="BB182" s="27">
        <v>44079442.260000005</v>
      </c>
    </row>
    <row r="183" spans="1:55">
      <c r="A183" s="73" t="s">
        <v>78</v>
      </c>
      <c r="B183" s="114" t="s">
        <v>78</v>
      </c>
      <c r="E183" s="38">
        <v>0.22676055995602892</v>
      </c>
      <c r="F183" s="155">
        <v>16932289.140000012</v>
      </c>
      <c r="I183" s="38">
        <v>0.47833869137865515</v>
      </c>
      <c r="J183" s="155">
        <v>43833265.330000013</v>
      </c>
      <c r="M183" s="38">
        <v>0.48821510177235011</v>
      </c>
      <c r="N183" s="155">
        <v>65696532.810000099</v>
      </c>
      <c r="Q183" s="38">
        <v>0.43275471894470025</v>
      </c>
      <c r="R183" s="27">
        <v>68995500.909999996</v>
      </c>
      <c r="U183" s="38">
        <v>0.20774614573794586</v>
      </c>
      <c r="V183" s="27">
        <v>36389711.30999998</v>
      </c>
      <c r="Y183" s="38">
        <v>7.6261887831389286E-3</v>
      </c>
      <c r="Z183" s="27">
        <v>1552002.71</v>
      </c>
      <c r="AC183" s="38">
        <v>0</v>
      </c>
      <c r="AD183" s="27">
        <v>0</v>
      </c>
      <c r="AG183" s="38">
        <v>6.9829981382764666E-2</v>
      </c>
      <c r="AH183" s="27">
        <v>19959334.500000004</v>
      </c>
      <c r="AK183" s="38">
        <v>0.1316133386743655</v>
      </c>
      <c r="AL183" s="27">
        <v>40669928.110000007</v>
      </c>
      <c r="AO183" s="38">
        <v>0.13061351713690789</v>
      </c>
      <c r="AP183" s="27">
        <v>44482009.420000009</v>
      </c>
      <c r="AS183" s="38">
        <v>7.9240469724491711E-2</v>
      </c>
      <c r="AT183" s="27">
        <v>32231431.680000003</v>
      </c>
      <c r="AW183" s="38">
        <v>9.03214324182227E-3</v>
      </c>
      <c r="AX183" s="27">
        <v>4000991.6600000011</v>
      </c>
      <c r="BA183" s="38">
        <v>5.8009033973643897E-4</v>
      </c>
      <c r="BB183" s="27">
        <v>273395.64999999997</v>
      </c>
    </row>
    <row r="184" spans="1:55">
      <c r="A184" s="73" t="s">
        <v>79</v>
      </c>
      <c r="B184" s="114" t="s">
        <v>79</v>
      </c>
      <c r="E184" s="38">
        <v>0.55857824129439881</v>
      </c>
      <c r="F184" s="155">
        <v>41709229.730000027</v>
      </c>
      <c r="I184" s="38">
        <v>0.47766976616436707</v>
      </c>
      <c r="J184" s="155">
        <v>43771967.389999993</v>
      </c>
      <c r="M184" s="38">
        <v>0.20851697128552055</v>
      </c>
      <c r="N184" s="155">
        <v>28059029.710000008</v>
      </c>
      <c r="Q184" s="38">
        <v>6.6251586340300705E-3</v>
      </c>
      <c r="R184" s="27">
        <v>1056270.7199999997</v>
      </c>
      <c r="U184" s="38">
        <v>0</v>
      </c>
      <c r="V184" s="27">
        <v>0</v>
      </c>
      <c r="Y184" s="38">
        <v>6.5117485005615469E-2</v>
      </c>
      <c r="Z184" s="27">
        <v>13252034.020000011</v>
      </c>
      <c r="AC184" s="38">
        <v>0.13115714988719512</v>
      </c>
      <c r="AD184" s="27">
        <v>33856355.159999989</v>
      </c>
      <c r="AG184" s="38">
        <v>0.12561781180125089</v>
      </c>
      <c r="AH184" s="27">
        <v>35905034.99000001</v>
      </c>
      <c r="AK184" s="38">
        <v>7.2972861035971226E-2</v>
      </c>
      <c r="AL184" s="27">
        <v>22549393.86999999</v>
      </c>
      <c r="AO184" s="38">
        <v>7.6225589661226252E-3</v>
      </c>
      <c r="AP184" s="27">
        <v>2595954.44</v>
      </c>
      <c r="AS184" s="38">
        <v>4.4014318717711592E-4</v>
      </c>
      <c r="AT184" s="27">
        <v>179030.29999999996</v>
      </c>
      <c r="AW184" s="38">
        <v>0</v>
      </c>
      <c r="AX184" s="27">
        <v>0</v>
      </c>
      <c r="BA184" s="38">
        <v>0</v>
      </c>
      <c r="BB184" s="27">
        <v>0</v>
      </c>
    </row>
    <row r="185" spans="1:55">
      <c r="A185" s="73" t="s">
        <v>80</v>
      </c>
      <c r="B185" s="114" t="s">
        <v>80</v>
      </c>
      <c r="E185" s="38">
        <v>0.20088046335402623</v>
      </c>
      <c r="F185" s="155">
        <v>14999813.409999987</v>
      </c>
      <c r="I185" s="38">
        <v>6.0119154296860858E-3</v>
      </c>
      <c r="J185" s="155">
        <v>550910.66</v>
      </c>
      <c r="M185" s="38">
        <v>0</v>
      </c>
      <c r="N185" s="155">
        <v>0</v>
      </c>
      <c r="Q185" s="38">
        <v>5.1115671945530614E-2</v>
      </c>
      <c r="R185" s="27">
        <v>8149538.8400000008</v>
      </c>
      <c r="U185" s="38">
        <v>9.6590049011785958E-2</v>
      </c>
      <c r="V185" s="27">
        <v>16919129.770000007</v>
      </c>
      <c r="Y185" s="38">
        <v>8.8218156983634388E-2</v>
      </c>
      <c r="Z185" s="27">
        <v>17953242.780000005</v>
      </c>
      <c r="AC185" s="38">
        <v>5.2638529842096667E-2</v>
      </c>
      <c r="AD185" s="27">
        <v>13587888.750000006</v>
      </c>
      <c r="AG185" s="38">
        <v>4.7125469000548689E-3</v>
      </c>
      <c r="AH185" s="27">
        <v>1346975.8699999996</v>
      </c>
      <c r="AK185" s="38">
        <v>2.4132162189240125E-4</v>
      </c>
      <c r="AL185" s="27">
        <v>74570.959999999992</v>
      </c>
      <c r="AO185" s="38">
        <v>0</v>
      </c>
      <c r="AP185" s="27">
        <v>0</v>
      </c>
      <c r="AS185" s="38">
        <v>0</v>
      </c>
      <c r="AT185" s="27">
        <v>0</v>
      </c>
      <c r="AW185" s="38">
        <v>0</v>
      </c>
      <c r="AX185" s="27">
        <v>0</v>
      </c>
      <c r="BA185" s="38">
        <v>1.6965033129694244E-4</v>
      </c>
      <c r="BB185" s="27">
        <v>79955.929999999964</v>
      </c>
    </row>
    <row r="186" spans="1:55">
      <c r="A186" s="73" t="s">
        <v>81</v>
      </c>
      <c r="B186" s="114" t="s">
        <v>81</v>
      </c>
      <c r="E186" s="38">
        <v>0</v>
      </c>
      <c r="F186" s="155">
        <v>0</v>
      </c>
      <c r="I186" s="38">
        <v>3.3109245084197193E-2</v>
      </c>
      <c r="J186" s="155">
        <v>3034014.08</v>
      </c>
      <c r="M186" s="38">
        <v>9.1967950829942011E-2</v>
      </c>
      <c r="N186" s="155">
        <v>12375642.370000007</v>
      </c>
      <c r="Q186" s="38">
        <v>8.1298029699311589E-2</v>
      </c>
      <c r="R186" s="27">
        <v>12961610.899999991</v>
      </c>
      <c r="U186" s="38">
        <v>4.2661843140976659E-2</v>
      </c>
      <c r="V186" s="27">
        <v>7472832.5300000031</v>
      </c>
      <c r="Y186" s="38">
        <v>3.3393198376697906E-3</v>
      </c>
      <c r="Z186" s="27">
        <v>679583.68</v>
      </c>
      <c r="AC186" s="38">
        <v>1.3459280219530262E-4</v>
      </c>
      <c r="AD186" s="27">
        <v>34743.219999999972</v>
      </c>
      <c r="AG186" s="38">
        <v>0</v>
      </c>
      <c r="AH186" s="27">
        <v>0</v>
      </c>
      <c r="AK186" s="38">
        <v>0</v>
      </c>
      <c r="AL186" s="27">
        <v>0</v>
      </c>
      <c r="AO186" s="38">
        <v>0</v>
      </c>
      <c r="AP186" s="27">
        <v>0</v>
      </c>
      <c r="AS186" s="38">
        <v>1.2875797856083717E-4</v>
      </c>
      <c r="AT186" s="27">
        <v>52372.909999999989</v>
      </c>
      <c r="AW186" s="38">
        <v>4.2837826754740322E-4</v>
      </c>
      <c r="AX186" s="27">
        <v>189759.81999999986</v>
      </c>
      <c r="BA186" s="38">
        <v>3.5665077023119135E-3</v>
      </c>
      <c r="BB186" s="27">
        <v>1680889.3799999994</v>
      </c>
    </row>
    <row r="187" spans="1:55" ht="13.5" thickBot="1">
      <c r="A187" s="73" t="s">
        <v>197</v>
      </c>
      <c r="B187" s="114" t="s">
        <v>96</v>
      </c>
      <c r="E187" s="38">
        <v>1.3780735395546086E-2</v>
      </c>
      <c r="F187" s="155">
        <v>1029012.2599999998</v>
      </c>
      <c r="I187" s="38">
        <v>4.8703819430947551E-3</v>
      </c>
      <c r="J187" s="155">
        <v>446304.57000000007</v>
      </c>
      <c r="M187" s="38">
        <v>1.338426722111013E-2</v>
      </c>
      <c r="N187" s="155">
        <v>1801050.2899999998</v>
      </c>
      <c r="Q187" s="38">
        <v>9.2064264852733226E-4</v>
      </c>
      <c r="R187" s="27">
        <v>146781.06999999998</v>
      </c>
      <c r="U187" s="38">
        <v>9.3464813315055469E-6</v>
      </c>
      <c r="V187" s="27">
        <v>1637.1699999999914</v>
      </c>
      <c r="Y187" s="38">
        <v>0</v>
      </c>
      <c r="Z187" s="27">
        <v>0</v>
      </c>
      <c r="AC187" s="38">
        <v>0</v>
      </c>
      <c r="AD187" s="27">
        <v>0</v>
      </c>
      <c r="AG187" s="38">
        <v>0</v>
      </c>
      <c r="AH187" s="27">
        <v>0</v>
      </c>
      <c r="AK187" s="38">
        <v>0</v>
      </c>
      <c r="AL187" s="27">
        <v>0</v>
      </c>
      <c r="AO187" s="38">
        <v>0</v>
      </c>
      <c r="AP187" s="27">
        <v>0</v>
      </c>
      <c r="AS187" s="38">
        <v>1.0678701300829028E-3</v>
      </c>
      <c r="AT187" s="27">
        <v>434361.17000000004</v>
      </c>
      <c r="AW187" s="38">
        <v>9.8055998100368799E-4</v>
      </c>
      <c r="AX187" s="27">
        <v>434361.17000000004</v>
      </c>
      <c r="BA187" s="38">
        <v>3.487145285932974E-5</v>
      </c>
      <c r="BB187" s="27">
        <v>16434.86</v>
      </c>
    </row>
    <row r="188" spans="1:55" ht="13.5" thickBot="1">
      <c r="A188" s="73" t="s">
        <v>96</v>
      </c>
      <c r="B188" s="72" t="s">
        <v>37</v>
      </c>
      <c r="C188" s="72"/>
      <c r="D188" s="72"/>
      <c r="E188" s="39">
        <v>1</v>
      </c>
      <c r="F188" s="166">
        <v>74670344.540000021</v>
      </c>
      <c r="G188" s="102">
        <v>0</v>
      </c>
      <c r="H188" s="72"/>
      <c r="I188" s="39">
        <v>1.0000000000000002</v>
      </c>
      <c r="J188" s="166">
        <v>91636462.029999986</v>
      </c>
      <c r="K188" s="102">
        <v>0</v>
      </c>
      <c r="L188" s="72"/>
      <c r="M188" s="39">
        <v>1.0000000000000002</v>
      </c>
      <c r="N188" s="166">
        <v>134564728.8900001</v>
      </c>
      <c r="O188" s="102">
        <v>0</v>
      </c>
      <c r="P188" s="72"/>
      <c r="Q188" s="39">
        <v>1</v>
      </c>
      <c r="R188" s="37">
        <v>159433272.22000003</v>
      </c>
      <c r="S188" s="102">
        <f>R174-R188</f>
        <v>0</v>
      </c>
      <c r="T188" s="72"/>
      <c r="U188" s="39">
        <v>1</v>
      </c>
      <c r="V188" s="37">
        <v>175164314.98999992</v>
      </c>
      <c r="W188" s="102">
        <v>0</v>
      </c>
      <c r="X188" s="72"/>
      <c r="Y188" s="39">
        <v>0.99999999999999989</v>
      </c>
      <c r="Z188" s="37">
        <v>203509610.64999992</v>
      </c>
      <c r="AA188" s="102">
        <v>0</v>
      </c>
      <c r="AB188" s="72"/>
      <c r="AC188" s="39">
        <v>1</v>
      </c>
      <c r="AD188" s="37">
        <v>258135795.03000003</v>
      </c>
      <c r="AE188" s="102">
        <v>0</v>
      </c>
      <c r="AF188" s="72"/>
      <c r="AG188" s="39">
        <v>0.99999999999999978</v>
      </c>
      <c r="AH188" s="37">
        <v>285827578.71000004</v>
      </c>
      <c r="AI188" s="102">
        <v>0</v>
      </c>
      <c r="AJ188" s="72"/>
      <c r="AK188" s="39">
        <v>1.0000000000000002</v>
      </c>
      <c r="AL188" s="37">
        <v>309010686.29999989</v>
      </c>
      <c r="AM188" s="102">
        <v>0</v>
      </c>
      <c r="AN188" s="72"/>
      <c r="AO188" s="39">
        <v>0.99999999999999989</v>
      </c>
      <c r="AP188" s="37">
        <v>340562067.35000002</v>
      </c>
      <c r="AQ188" s="102">
        <v>0</v>
      </c>
      <c r="AR188" s="72"/>
      <c r="AS188" s="39">
        <v>1</v>
      </c>
      <c r="AT188" s="37">
        <v>406754677.15000033</v>
      </c>
      <c r="AU188" s="102">
        <v>0</v>
      </c>
      <c r="AV188" s="72"/>
      <c r="AW188" s="39">
        <v>1</v>
      </c>
      <c r="AX188" s="37">
        <v>442972565.08000034</v>
      </c>
      <c r="AY188" s="102">
        <v>0</v>
      </c>
      <c r="AZ188" s="72"/>
      <c r="BA188" s="39">
        <v>1</v>
      </c>
      <c r="BB188" s="37">
        <v>471298401.76999992</v>
      </c>
      <c r="BC188" s="102">
        <v>0</v>
      </c>
    </row>
    <row r="189" spans="1:55">
      <c r="A189" s="73"/>
      <c r="F189" s="152"/>
      <c r="J189" s="152"/>
      <c r="N189" s="152"/>
    </row>
    <row r="190" spans="1:55">
      <c r="A190" s="73"/>
      <c r="B190" s="99" t="s">
        <v>102</v>
      </c>
      <c r="F190" s="152"/>
      <c r="J190" s="152"/>
      <c r="N190" s="152"/>
    </row>
    <row r="191" spans="1:55">
      <c r="A191" s="110" t="s">
        <v>198</v>
      </c>
      <c r="B191" s="114" t="s">
        <v>145</v>
      </c>
      <c r="E191" s="9">
        <v>0.43054551693916643</v>
      </c>
      <c r="F191" s="155">
        <v>32148982.089999959</v>
      </c>
      <c r="I191" s="9">
        <v>0.17315740054221296</v>
      </c>
      <c r="J191" s="155">
        <v>15867531.560000004</v>
      </c>
      <c r="M191" s="9">
        <v>0.27052792697080424</v>
      </c>
      <c r="N191" s="155">
        <v>36403517.149999991</v>
      </c>
      <c r="Q191" s="9">
        <v>0.22424428127314755</v>
      </c>
      <c r="R191" s="27">
        <v>35751999.540000007</v>
      </c>
      <c r="U191" s="9">
        <v>0.21444466815141222</v>
      </c>
      <c r="V191" s="27">
        <v>37563053.399999946</v>
      </c>
      <c r="Y191" s="9">
        <v>0.16616020590868325</v>
      </c>
      <c r="Z191" s="27">
        <v>33815198.809999965</v>
      </c>
      <c r="AC191" s="9">
        <v>0.10605331111409166</v>
      </c>
      <c r="AD191" s="27">
        <v>27376155.780000009</v>
      </c>
      <c r="AG191" s="9">
        <v>6.382975387588706E-2</v>
      </c>
      <c r="AH191" s="27">
        <v>18244304.000000019</v>
      </c>
      <c r="AK191" s="9">
        <v>5.475236563040508E-2</v>
      </c>
      <c r="AL191" s="27">
        <v>16919066.080000017</v>
      </c>
      <c r="AO191" s="9">
        <v>4.2599942714964846E-2</v>
      </c>
      <c r="AP191" s="27">
        <v>14507924.560000006</v>
      </c>
      <c r="AS191" s="9">
        <v>3.9292148358274888E-2</v>
      </c>
      <c r="AT191" s="27">
        <v>15982265.120000012</v>
      </c>
      <c r="AW191" s="9">
        <v>3.0436337016864899E-2</v>
      </c>
      <c r="AX191" s="27">
        <v>13482462.279999994</v>
      </c>
      <c r="BA191" s="9">
        <v>3.1742072482776329E-2</v>
      </c>
      <c r="BB191" s="27">
        <v>14959988.029999994</v>
      </c>
    </row>
    <row r="192" spans="1:55">
      <c r="A192" s="110" t="s">
        <v>199</v>
      </c>
      <c r="B192" s="114" t="s">
        <v>146</v>
      </c>
      <c r="E192" s="9">
        <v>0.54593432173280876</v>
      </c>
      <c r="F192" s="155">
        <v>40765103.900000036</v>
      </c>
      <c r="I192" s="9">
        <v>0.69478490689826566</v>
      </c>
      <c r="J192" s="155">
        <v>63667630.740000024</v>
      </c>
      <c r="M192" s="9">
        <v>0.60109948659816304</v>
      </c>
      <c r="N192" s="155">
        <v>80886789.449999988</v>
      </c>
      <c r="Q192" s="9">
        <v>0.50038599138776418</v>
      </c>
      <c r="R192" s="27">
        <v>79778175.980000049</v>
      </c>
      <c r="U192" s="9">
        <v>0.38648438252885525</v>
      </c>
      <c r="V192" s="27">
        <v>67698272.119999975</v>
      </c>
      <c r="Y192" s="9">
        <v>0.30146657051746489</v>
      </c>
      <c r="Z192" s="27">
        <v>61351344.39000006</v>
      </c>
      <c r="AC192" s="9">
        <v>0.25847871331539113</v>
      </c>
      <c r="AD192" s="27">
        <v>66722608.159999996</v>
      </c>
      <c r="AG192" s="9">
        <v>0.26797197329832112</v>
      </c>
      <c r="AH192" s="27">
        <v>76593780.289999828</v>
      </c>
      <c r="AK192" s="9">
        <v>0.26688212963591607</v>
      </c>
      <c r="AL192" s="27">
        <v>82469430.040000051</v>
      </c>
      <c r="AO192" s="9">
        <v>0.21536056020773414</v>
      </c>
      <c r="AP192" s="27">
        <v>73343637.610000119</v>
      </c>
      <c r="AS192" s="9">
        <v>0.14348989464348921</v>
      </c>
      <c r="AT192" s="27">
        <v>58365185.769999996</v>
      </c>
      <c r="AW192" s="9">
        <v>9.4481483977323796E-2</v>
      </c>
      <c r="AX192" s="27">
        <v>41852705.310000025</v>
      </c>
      <c r="BA192" s="9">
        <v>8.3382549532128356E-2</v>
      </c>
      <c r="BB192" s="27">
        <v>39298062.329999991</v>
      </c>
    </row>
    <row r="193" spans="1:55">
      <c r="A193" s="110" t="s">
        <v>200</v>
      </c>
      <c r="B193" s="114" t="s">
        <v>147</v>
      </c>
      <c r="E193" s="9">
        <v>2.3520161328024855E-2</v>
      </c>
      <c r="F193" s="155">
        <v>1756258.5499999998</v>
      </c>
      <c r="I193" s="9">
        <v>0.12477710233134802</v>
      </c>
      <c r="J193" s="155">
        <v>11434132.200000001</v>
      </c>
      <c r="M193" s="9">
        <v>0.12182105396578562</v>
      </c>
      <c r="N193" s="155">
        <v>16392817.1</v>
      </c>
      <c r="Q193" s="9">
        <v>0.26361333500077139</v>
      </c>
      <c r="R193" s="27">
        <v>42028736.600000069</v>
      </c>
      <c r="U193" s="9">
        <v>0.38571464772295155</v>
      </c>
      <c r="V193" s="27">
        <v>67563442.049999893</v>
      </c>
      <c r="Y193" s="9">
        <v>0.51675092347782436</v>
      </c>
      <c r="Z193" s="27">
        <v>105163779.24000001</v>
      </c>
      <c r="AC193" s="9">
        <v>0.48413949074933965</v>
      </c>
      <c r="AD193" s="27">
        <v>124973732.35000022</v>
      </c>
      <c r="AG193" s="9">
        <v>0.43223017368574762</v>
      </c>
      <c r="AH193" s="27">
        <v>123543303.98999989</v>
      </c>
      <c r="AK193" s="9">
        <v>0.33372036383196108</v>
      </c>
      <c r="AL193" s="27">
        <v>103123158.66000006</v>
      </c>
      <c r="AO193" s="9">
        <v>0.2918633406046594</v>
      </c>
      <c r="AP193" s="27">
        <v>99397582.660000056</v>
      </c>
      <c r="AS193" s="9">
        <v>0.26642922623366816</v>
      </c>
      <c r="AT193" s="27">
        <v>108371333.90000007</v>
      </c>
      <c r="AW193" s="9">
        <v>0.28554027104851731</v>
      </c>
      <c r="AX193" s="27">
        <v>126486506.30000013</v>
      </c>
      <c r="BA193" s="9">
        <v>0.28167750323665613</v>
      </c>
      <c r="BB193" s="27">
        <v>132754157.09000017</v>
      </c>
    </row>
    <row r="194" spans="1:55">
      <c r="A194" s="110" t="s">
        <v>201</v>
      </c>
      <c r="B194" s="114" t="s">
        <v>148</v>
      </c>
      <c r="E194" s="9">
        <v>0</v>
      </c>
      <c r="F194" s="155">
        <v>0</v>
      </c>
      <c r="I194" s="9">
        <v>7.2805902281733881E-3</v>
      </c>
      <c r="J194" s="155">
        <v>667167.52999999991</v>
      </c>
      <c r="M194" s="9">
        <v>6.5515324652470315E-3</v>
      </c>
      <c r="N194" s="155">
        <v>881605.19000000006</v>
      </c>
      <c r="Q194" s="9">
        <v>1.1756392338316886E-2</v>
      </c>
      <c r="R194" s="27">
        <v>1874360.0999999999</v>
      </c>
      <c r="U194" s="9">
        <v>1.3356301596781089E-2</v>
      </c>
      <c r="V194" s="27">
        <v>2339547.42</v>
      </c>
      <c r="Y194" s="9">
        <v>1.5622300096027428E-2</v>
      </c>
      <c r="Z194" s="27">
        <v>3179288.21</v>
      </c>
      <c r="AC194" s="9">
        <v>0.14425482860938491</v>
      </c>
      <c r="AD194" s="27">
        <v>37237334.86999999</v>
      </c>
      <c r="AG194" s="9">
        <v>0.22626933360275281</v>
      </c>
      <c r="AH194" s="27">
        <v>64674015.76000002</v>
      </c>
      <c r="AK194" s="9">
        <v>0.33349007305835687</v>
      </c>
      <c r="AL194" s="27">
        <v>103051996.35000007</v>
      </c>
      <c r="AO194" s="9">
        <v>0.43602587679675686</v>
      </c>
      <c r="AP194" s="27">
        <v>148493874.01999998</v>
      </c>
      <c r="AS194" s="9">
        <v>0.42474728460537892</v>
      </c>
      <c r="AT194" s="27">
        <v>172767944.62000015</v>
      </c>
      <c r="AW194" s="9">
        <v>0.39087082130860668</v>
      </c>
      <c r="AX194" s="27">
        <v>173145050.32999974</v>
      </c>
      <c r="BA194" s="9">
        <v>0.31163604622550012</v>
      </c>
      <c r="BB194" s="27">
        <v>146873570.52000019</v>
      </c>
    </row>
    <row r="195" spans="1:55">
      <c r="A195" s="110" t="s">
        <v>202</v>
      </c>
      <c r="B195" s="114" t="s">
        <v>149</v>
      </c>
      <c r="E195" s="9">
        <v>0</v>
      </c>
      <c r="F195" s="155">
        <v>0</v>
      </c>
      <c r="I195" s="9">
        <v>0</v>
      </c>
      <c r="J195" s="155">
        <v>0</v>
      </c>
      <c r="M195" s="9">
        <v>0</v>
      </c>
      <c r="N195" s="155">
        <v>0</v>
      </c>
      <c r="Q195" s="9">
        <v>0</v>
      </c>
      <c r="R195" s="27">
        <v>0</v>
      </c>
      <c r="U195" s="9">
        <v>0</v>
      </c>
      <c r="V195" s="27">
        <v>0</v>
      </c>
      <c r="Y195" s="9">
        <v>0</v>
      </c>
      <c r="Z195" s="27">
        <v>0</v>
      </c>
      <c r="AC195" s="9">
        <v>7.073656211792667E-3</v>
      </c>
      <c r="AD195" s="27">
        <v>1825963.8699999996</v>
      </c>
      <c r="AG195" s="9">
        <v>9.6987655372914316E-3</v>
      </c>
      <c r="AH195" s="27">
        <v>2772174.6699999995</v>
      </c>
      <c r="AK195" s="9">
        <v>1.1155067843360851E-2</v>
      </c>
      <c r="AL195" s="27">
        <v>3447035.1699999995</v>
      </c>
      <c r="AO195" s="9">
        <v>1.4150279675884751E-2</v>
      </c>
      <c r="AP195" s="27">
        <v>4819048.5000000009</v>
      </c>
      <c r="AS195" s="9">
        <v>0.12055247070193391</v>
      </c>
      <c r="AT195" s="27">
        <v>49035281.29999999</v>
      </c>
      <c r="AW195" s="9">
        <v>0.19092065750104922</v>
      </c>
      <c r="AX195" s="27">
        <v>84572613.379999876</v>
      </c>
      <c r="BA195" s="9">
        <v>0.28280869597568875</v>
      </c>
      <c r="BB195" s="27">
        <v>133287286.42000008</v>
      </c>
    </row>
    <row r="196" spans="1:55" ht="13.5" thickBot="1">
      <c r="A196" s="101" t="s">
        <v>103</v>
      </c>
      <c r="B196" s="114" t="s">
        <v>103</v>
      </c>
      <c r="E196" s="9">
        <v>0</v>
      </c>
      <c r="F196" s="155">
        <v>0</v>
      </c>
      <c r="I196" s="9">
        <v>0</v>
      </c>
      <c r="J196" s="155">
        <v>0</v>
      </c>
      <c r="M196" s="9">
        <v>0</v>
      </c>
      <c r="N196" s="155">
        <v>0</v>
      </c>
      <c r="Q196" s="9">
        <v>0</v>
      </c>
      <c r="R196" s="27">
        <v>0</v>
      </c>
      <c r="U196" s="9">
        <v>0</v>
      </c>
      <c r="V196" s="27">
        <v>0</v>
      </c>
      <c r="Y196" s="9">
        <v>0</v>
      </c>
      <c r="Z196" s="27">
        <v>0</v>
      </c>
      <c r="AC196" s="9">
        <v>0</v>
      </c>
      <c r="AD196" s="27">
        <v>0</v>
      </c>
      <c r="AG196" s="9">
        <v>0</v>
      </c>
      <c r="AH196" s="27">
        <v>0</v>
      </c>
      <c r="AK196" s="9">
        <v>0</v>
      </c>
      <c r="AL196" s="27">
        <v>0</v>
      </c>
      <c r="AO196" s="9">
        <v>0</v>
      </c>
      <c r="AP196" s="27">
        <v>0</v>
      </c>
      <c r="AS196" s="9">
        <v>5.4889754572549207E-3</v>
      </c>
      <c r="AT196" s="27">
        <v>2232666.44</v>
      </c>
      <c r="AW196" s="9">
        <v>7.750429147637997E-3</v>
      </c>
      <c r="AX196" s="27">
        <v>3433227.48</v>
      </c>
      <c r="BA196" s="9">
        <v>8.7531325472502159E-3</v>
      </c>
      <c r="BB196" s="27">
        <v>4125337.38</v>
      </c>
    </row>
    <row r="197" spans="1:55" ht="13.5" thickBot="1">
      <c r="A197" s="101"/>
      <c r="E197" s="10">
        <v>1</v>
      </c>
      <c r="F197" s="165">
        <v>74670344.539999992</v>
      </c>
      <c r="G197" s="102">
        <v>0</v>
      </c>
      <c r="I197" s="10">
        <v>1</v>
      </c>
      <c r="J197" s="165">
        <v>91636462.030000031</v>
      </c>
      <c r="K197" s="102">
        <v>0</v>
      </c>
      <c r="M197" s="10">
        <v>0.99999999999999978</v>
      </c>
      <c r="N197" s="165">
        <v>134564728.88999999</v>
      </c>
      <c r="O197" s="102">
        <v>0</v>
      </c>
      <c r="Q197" s="10">
        <v>1</v>
      </c>
      <c r="R197" s="36">
        <v>159433272.22000012</v>
      </c>
      <c r="S197" s="102">
        <f>R188-R197</f>
        <v>0</v>
      </c>
      <c r="U197" s="10">
        <v>1</v>
      </c>
      <c r="V197" s="36">
        <v>175164314.9899998</v>
      </c>
      <c r="W197" s="102">
        <v>0</v>
      </c>
      <c r="Y197" s="10">
        <v>0.99999999999999989</v>
      </c>
      <c r="Z197" s="36">
        <v>203509610.65000004</v>
      </c>
      <c r="AA197" s="102">
        <v>0</v>
      </c>
      <c r="AC197" s="10">
        <v>1</v>
      </c>
      <c r="AD197" s="36">
        <v>258135795.03000021</v>
      </c>
      <c r="AE197" s="102">
        <v>0</v>
      </c>
      <c r="AG197" s="10">
        <v>1</v>
      </c>
      <c r="AH197" s="36">
        <v>285827578.70999974</v>
      </c>
      <c r="AI197" s="102">
        <v>0</v>
      </c>
      <c r="AK197" s="10">
        <v>1</v>
      </c>
      <c r="AL197" s="36">
        <v>309010686.30000019</v>
      </c>
      <c r="AM197" s="102">
        <v>0</v>
      </c>
      <c r="AO197" s="10">
        <v>1</v>
      </c>
      <c r="AP197" s="36">
        <v>340562067.35000014</v>
      </c>
      <c r="AQ197" s="102">
        <v>0</v>
      </c>
      <c r="AS197" s="10">
        <v>1</v>
      </c>
      <c r="AT197" s="36">
        <v>406754677.15000021</v>
      </c>
      <c r="AU197" s="102">
        <v>0</v>
      </c>
      <c r="AW197" s="10">
        <v>0.99999999999999989</v>
      </c>
      <c r="AX197" s="36">
        <v>442972565.0799998</v>
      </c>
      <c r="AY197" s="102">
        <v>5.3644180297851563E-7</v>
      </c>
      <c r="BA197" s="10">
        <v>0.99999999999999989</v>
      </c>
      <c r="BB197" s="36">
        <v>471298401.77000046</v>
      </c>
      <c r="BC197" s="102">
        <v>-5.3644180297851563E-7</v>
      </c>
    </row>
    <row r="198" spans="1:55">
      <c r="A198" s="111"/>
      <c r="E198" s="9"/>
      <c r="F198" s="152"/>
      <c r="I198" s="9"/>
      <c r="J198" s="152"/>
      <c r="M198" s="9"/>
      <c r="N198" s="152"/>
      <c r="Q198" s="9"/>
      <c r="U198" s="9"/>
      <c r="Y198" s="9"/>
      <c r="AC198" s="9"/>
      <c r="AG198" s="9"/>
      <c r="AK198" s="9"/>
      <c r="AO198" s="9"/>
      <c r="AS198" s="9"/>
      <c r="AW198" s="9"/>
      <c r="BA198" s="9"/>
    </row>
    <row r="199" spans="1:55">
      <c r="A199" s="111"/>
      <c r="B199" s="99" t="s">
        <v>104</v>
      </c>
      <c r="E199" s="9"/>
      <c r="F199" s="152"/>
      <c r="I199" s="9"/>
      <c r="J199" s="152"/>
      <c r="M199" s="9"/>
      <c r="N199" s="152"/>
      <c r="Q199" s="9"/>
      <c r="U199" s="9"/>
      <c r="Y199" s="9"/>
      <c r="AC199" s="9"/>
      <c r="AG199" s="9"/>
      <c r="AK199" s="9"/>
      <c r="AO199" s="9"/>
      <c r="AS199" s="9"/>
      <c r="AW199" s="9"/>
      <c r="BA199" s="9"/>
    </row>
    <row r="200" spans="1:55">
      <c r="A200" s="93" t="s">
        <v>142</v>
      </c>
      <c r="B200" s="114" t="s">
        <v>142</v>
      </c>
      <c r="E200" s="11">
        <v>0</v>
      </c>
      <c r="F200" s="155">
        <v>0</v>
      </c>
      <c r="I200" s="11">
        <v>2.2470313174311442E-4</v>
      </c>
      <c r="J200" s="155">
        <v>20591</v>
      </c>
      <c r="M200" s="11">
        <v>1.530192953967319E-4</v>
      </c>
      <c r="N200" s="155">
        <v>20591</v>
      </c>
      <c r="Q200" s="11">
        <v>1.2915120986532053E-4</v>
      </c>
      <c r="R200" s="27">
        <v>20591</v>
      </c>
      <c r="U200" s="11">
        <v>1.1755248208618049E-4</v>
      </c>
      <c r="V200" s="27">
        <v>20591</v>
      </c>
      <c r="Y200" s="11">
        <v>2.0075420452876806E-4</v>
      </c>
      <c r="Z200" s="27">
        <v>40855.410000000003</v>
      </c>
      <c r="AC200" s="11">
        <v>3.3211484672258115E-4</v>
      </c>
      <c r="AD200" s="27">
        <v>85730.73000000001</v>
      </c>
      <c r="AG200" s="11">
        <v>2.9993862169256302E-4</v>
      </c>
      <c r="AH200" s="27">
        <v>85730.73000000001</v>
      </c>
      <c r="AK200" s="11">
        <v>2.7743613344416543E-4</v>
      </c>
      <c r="AL200" s="27">
        <v>85730.73000000001</v>
      </c>
      <c r="AO200" s="11">
        <v>3.2463545003788601E-4</v>
      </c>
      <c r="AP200" s="27">
        <v>110558.52000000002</v>
      </c>
      <c r="AS200" s="11">
        <v>3.8005689592351418E-4</v>
      </c>
      <c r="AT200" s="27">
        <v>154589.92000000004</v>
      </c>
      <c r="AW200" s="11">
        <v>3.4898305716084542E-4</v>
      </c>
      <c r="AX200" s="27">
        <v>154589.92000000004</v>
      </c>
      <c r="BA200" s="11">
        <v>3.280085810166665E-4</v>
      </c>
      <c r="BB200" s="27">
        <v>154589.92000000004</v>
      </c>
    </row>
    <row r="201" spans="1:55">
      <c r="A201" s="93" t="s">
        <v>105</v>
      </c>
      <c r="B201" s="114" t="s">
        <v>105</v>
      </c>
      <c r="E201" s="11">
        <v>1.6787311049951141E-3</v>
      </c>
      <c r="F201" s="155">
        <v>125351.43000000002</v>
      </c>
      <c r="I201" s="11">
        <v>1.5837839740308439E-3</v>
      </c>
      <c r="J201" s="155">
        <v>145132.35999999999</v>
      </c>
      <c r="M201" s="11">
        <v>2.4569823216473671E-3</v>
      </c>
      <c r="N201" s="155">
        <v>330623.15999999992</v>
      </c>
      <c r="Q201" s="11">
        <v>3.424105222194127E-3</v>
      </c>
      <c r="R201" s="27">
        <v>545916.29999999993</v>
      </c>
      <c r="U201" s="11">
        <v>3.1878317226421357E-3</v>
      </c>
      <c r="V201" s="27">
        <v>558394.36</v>
      </c>
      <c r="Y201" s="11">
        <v>2.505585305634315E-3</v>
      </c>
      <c r="Z201" s="27">
        <v>509910.69000000006</v>
      </c>
      <c r="AC201" s="11">
        <v>2.7052109914428727E-3</v>
      </c>
      <c r="AD201" s="27">
        <v>698311.79</v>
      </c>
      <c r="AG201" s="11">
        <v>3.1887137487342553E-3</v>
      </c>
      <c r="AH201" s="27">
        <v>911422.33000000007</v>
      </c>
      <c r="AK201" s="11">
        <v>2.9811808485666579E-3</v>
      </c>
      <c r="AL201" s="27">
        <v>921216.74000000011</v>
      </c>
      <c r="AO201" s="11">
        <v>2.8238524550993288E-3</v>
      </c>
      <c r="AP201" s="27">
        <v>961697.02999999991</v>
      </c>
      <c r="AS201" s="11">
        <v>3.1328575467862961E-3</v>
      </c>
      <c r="AT201" s="27">
        <v>1274304.46</v>
      </c>
      <c r="AW201" s="11">
        <v>3.6221505720342461E-3</v>
      </c>
      <c r="AX201" s="27">
        <v>1604513.33</v>
      </c>
      <c r="BA201" s="11">
        <v>3.7442827588055135E-3</v>
      </c>
      <c r="BB201" s="27">
        <v>1764674.48</v>
      </c>
    </row>
    <row r="202" spans="1:55">
      <c r="A202" s="93" t="s">
        <v>106</v>
      </c>
      <c r="B202" s="114" t="s">
        <v>106</v>
      </c>
      <c r="E202" s="11">
        <v>1.6123495310177125E-2</v>
      </c>
      <c r="F202" s="155">
        <v>1203946.9499999995</v>
      </c>
      <c r="I202" s="11">
        <v>1.4999766027086536E-2</v>
      </c>
      <c r="J202" s="155">
        <v>1374525.4899999998</v>
      </c>
      <c r="M202" s="11">
        <v>1.7883735135134988E-2</v>
      </c>
      <c r="N202" s="155">
        <v>2406519.9700000011</v>
      </c>
      <c r="Q202" s="11">
        <v>2.5032409825302152E-2</v>
      </c>
      <c r="R202" s="27">
        <v>3990999.0100000012</v>
      </c>
      <c r="U202" s="11">
        <v>2.3284964464553533E-2</v>
      </c>
      <c r="V202" s="27">
        <v>4078694.8500000015</v>
      </c>
      <c r="Y202" s="11">
        <v>1.5394739983008285E-2</v>
      </c>
      <c r="Z202" s="27">
        <v>3132977.5399999996</v>
      </c>
      <c r="AC202" s="11">
        <v>1.6192613385966972E-2</v>
      </c>
      <c r="AD202" s="27">
        <v>4179893.1300000013</v>
      </c>
      <c r="AG202" s="11">
        <v>1.6726272641628532E-2</v>
      </c>
      <c r="AH202" s="27">
        <v>4780830.0100000016</v>
      </c>
      <c r="AK202" s="11">
        <v>1.6234802265477494E-2</v>
      </c>
      <c r="AL202" s="27">
        <v>5016727.3899999987</v>
      </c>
      <c r="AO202" s="11">
        <v>1.6178421610113018E-2</v>
      </c>
      <c r="AP202" s="27">
        <v>5509756.7100000009</v>
      </c>
      <c r="AS202" s="11">
        <v>1.6713161647291971E-2</v>
      </c>
      <c r="AT202" s="27">
        <v>6798156.6700000018</v>
      </c>
      <c r="AW202" s="11">
        <v>1.6676373352074038E-2</v>
      </c>
      <c r="AX202" s="27">
        <v>7387175.879999999</v>
      </c>
      <c r="BA202" s="11">
        <v>1.6329300080579864E-2</v>
      </c>
      <c r="BB202" s="27">
        <v>7695973.0300000003</v>
      </c>
    </row>
    <row r="203" spans="1:55">
      <c r="A203" s="93" t="s">
        <v>143</v>
      </c>
      <c r="B203" s="114" t="s">
        <v>143</v>
      </c>
      <c r="E203" s="11">
        <v>5.3029950168219778E-2</v>
      </c>
      <c r="F203" s="155">
        <v>3959764.65</v>
      </c>
      <c r="I203" s="11">
        <v>5.2972955769623777E-2</v>
      </c>
      <c r="J203" s="155">
        <v>4854254.25</v>
      </c>
      <c r="M203" s="11">
        <v>6.3775390630150322E-2</v>
      </c>
      <c r="N203" s="155">
        <v>8581918.1500000022</v>
      </c>
      <c r="Q203" s="11">
        <v>9.4480258043091195E-2</v>
      </c>
      <c r="R203" s="27">
        <v>15063296.700000007</v>
      </c>
      <c r="U203" s="11">
        <v>9.6792258006249576E-2</v>
      </c>
      <c r="V203" s="27">
        <v>16954549.570000008</v>
      </c>
      <c r="Y203" s="11">
        <v>6.2641686106532868E-2</v>
      </c>
      <c r="Z203" s="27">
        <v>12748185.150000002</v>
      </c>
      <c r="AC203" s="11">
        <v>6.9638501696019539E-2</v>
      </c>
      <c r="AD203" s="27">
        <v>17976189.999999996</v>
      </c>
      <c r="AG203" s="11">
        <v>6.8355689776958634E-2</v>
      </c>
      <c r="AH203" s="27">
        <v>19537941.299999997</v>
      </c>
      <c r="AK203" s="11">
        <v>6.6588893789981479E-2</v>
      </c>
      <c r="AL203" s="27">
        <v>20576679.77</v>
      </c>
      <c r="AO203" s="11">
        <v>6.5412765207070303E-2</v>
      </c>
      <c r="AP203" s="27">
        <v>22277106.549999997</v>
      </c>
      <c r="AS203" s="11">
        <v>6.9378403286542337E-2</v>
      </c>
      <c r="AT203" s="27">
        <v>28219990.030000005</v>
      </c>
      <c r="AW203" s="11">
        <v>6.8335010057639103E-2</v>
      </c>
      <c r="AX203" s="27">
        <v>30270534.690000009</v>
      </c>
      <c r="BA203" s="11">
        <v>6.701630411090137E-2</v>
      </c>
      <c r="BB203" s="27">
        <v>31584677.020000007</v>
      </c>
    </row>
    <row r="204" spans="1:55">
      <c r="A204" s="93" t="s">
        <v>107</v>
      </c>
      <c r="B204" s="114" t="s">
        <v>107</v>
      </c>
      <c r="E204" s="11">
        <v>9.7877387268313895E-2</v>
      </c>
      <c r="F204" s="155">
        <v>7308538.2300000042</v>
      </c>
      <c r="I204" s="11">
        <v>9.5194224839716887E-2</v>
      </c>
      <c r="J204" s="155">
        <v>8723261.9700000025</v>
      </c>
      <c r="M204" s="11">
        <v>0.10174240629720814</v>
      </c>
      <c r="N204" s="155">
        <v>13690939.320000008</v>
      </c>
      <c r="Q204" s="11">
        <v>0.1219464902104737</v>
      </c>
      <c r="R204" s="27">
        <v>19442327.970000021</v>
      </c>
      <c r="U204" s="11">
        <v>0.11841105022552213</v>
      </c>
      <c r="V204" s="27">
        <v>20741390.500000019</v>
      </c>
      <c r="Y204" s="11">
        <v>0.10240052690111141</v>
      </c>
      <c r="Z204" s="27">
        <v>20839491.360000007</v>
      </c>
      <c r="AC204" s="11">
        <v>0.10681527502528491</v>
      </c>
      <c r="AD204" s="27">
        <v>27572845.940000005</v>
      </c>
      <c r="AG204" s="11">
        <v>0.10652085770523577</v>
      </c>
      <c r="AH204" s="27">
        <v>30446598.840000004</v>
      </c>
      <c r="AK204" s="11">
        <v>0.10256805859856109</v>
      </c>
      <c r="AL204" s="27">
        <v>31694626.180000003</v>
      </c>
      <c r="AO204" s="11">
        <v>0.10212458560235489</v>
      </c>
      <c r="AP204" s="27">
        <v>34779760.000000007</v>
      </c>
      <c r="AS204" s="11">
        <v>0.10551769543432292</v>
      </c>
      <c r="AT204" s="27">
        <v>42919816.140000015</v>
      </c>
      <c r="AW204" s="11">
        <v>0.10517310315049899</v>
      </c>
      <c r="AX204" s="27">
        <v>46588799.279999994</v>
      </c>
      <c r="BA204" s="11">
        <v>0.10368003516771221</v>
      </c>
      <c r="BB204" s="27">
        <v>48864234.87000002</v>
      </c>
    </row>
    <row r="205" spans="1:55">
      <c r="A205" s="93" t="s">
        <v>108</v>
      </c>
      <c r="B205" s="114" t="s">
        <v>108</v>
      </c>
      <c r="E205" s="11">
        <v>0.14253000003634383</v>
      </c>
      <c r="F205" s="155">
        <v>10642764.210000001</v>
      </c>
      <c r="I205" s="11">
        <v>0.14534746699015469</v>
      </c>
      <c r="J205" s="155">
        <v>13319127.639999993</v>
      </c>
      <c r="M205" s="11">
        <v>0.15064059138833119</v>
      </c>
      <c r="N205" s="155">
        <v>20270910.340000004</v>
      </c>
      <c r="Q205" s="11">
        <v>0.16314879697198514</v>
      </c>
      <c r="R205" s="27">
        <v>26011346.560000025</v>
      </c>
      <c r="U205" s="11">
        <v>0.15816355769485191</v>
      </c>
      <c r="V205" s="27">
        <v>27704611.24000001</v>
      </c>
      <c r="Y205" s="11">
        <v>0.15874042585418333</v>
      </c>
      <c r="Z205" s="27">
        <v>32305202.259999998</v>
      </c>
      <c r="AC205" s="11">
        <v>0.16018779443274966</v>
      </c>
      <c r="AD205" s="27">
        <v>41350203.670000017</v>
      </c>
      <c r="AG205" s="11">
        <v>0.15913938779207318</v>
      </c>
      <c r="AH205" s="27">
        <v>45486425.890000038</v>
      </c>
      <c r="AK205" s="11">
        <v>0.15784118867865826</v>
      </c>
      <c r="AL205" s="27">
        <v>48774614.040000021</v>
      </c>
      <c r="AO205" s="11">
        <v>0.15886384881613286</v>
      </c>
      <c r="AP205" s="27">
        <v>54103000.780000024</v>
      </c>
      <c r="AS205" s="11">
        <v>0.16049175878542224</v>
      </c>
      <c r="AT205" s="27">
        <v>65280773.530000046</v>
      </c>
      <c r="AW205" s="11">
        <v>0.16136145266037205</v>
      </c>
      <c r="AX205" s="27">
        <v>71478696.590000033</v>
      </c>
      <c r="BA205" s="11">
        <v>0.16034156592977114</v>
      </c>
      <c r="BB205" s="27">
        <v>75568723.760000005</v>
      </c>
    </row>
    <row r="206" spans="1:55">
      <c r="A206" s="93" t="s">
        <v>109</v>
      </c>
      <c r="B206" s="114" t="s">
        <v>109</v>
      </c>
      <c r="E206" s="11">
        <v>0.21062096963507587</v>
      </c>
      <c r="F206" s="155">
        <v>15727140.369999986</v>
      </c>
      <c r="I206" s="11">
        <v>0.20050981173830881</v>
      </c>
      <c r="J206" s="155">
        <v>18374009.749999989</v>
      </c>
      <c r="M206" s="11">
        <v>0.20190918975662708</v>
      </c>
      <c r="N206" s="155">
        <v>27169855.380000021</v>
      </c>
      <c r="Q206" s="11">
        <v>0.16879467356641323</v>
      </c>
      <c r="R206" s="27">
        <v>26911487.140000004</v>
      </c>
      <c r="U206" s="11">
        <v>0.1664740773351287</v>
      </c>
      <c r="V206" s="27">
        <v>29160317.720000029</v>
      </c>
      <c r="Y206" s="11">
        <v>0.18433086147718039</v>
      </c>
      <c r="Z206" s="27">
        <v>37513101.850000016</v>
      </c>
      <c r="AC206" s="11">
        <v>0.1839426582992171</v>
      </c>
      <c r="AD206" s="27">
        <v>47482184.340000004</v>
      </c>
      <c r="AG206" s="11">
        <v>0.18481156390998701</v>
      </c>
      <c r="AH206" s="27">
        <v>52824241.830000035</v>
      </c>
      <c r="AK206" s="11">
        <v>0.18451823518700103</v>
      </c>
      <c r="AL206" s="27">
        <v>57018106.490000047</v>
      </c>
      <c r="AO206" s="11">
        <v>0.18188866262178008</v>
      </c>
      <c r="AP206" s="27">
        <v>61944378.970000051</v>
      </c>
      <c r="AS206" s="11">
        <v>0.17953552178348933</v>
      </c>
      <c r="AT206" s="27">
        <v>73026913.199999943</v>
      </c>
      <c r="AW206" s="11">
        <v>0.17964150273195512</v>
      </c>
      <c r="AX206" s="27">
        <v>79576257.26000002</v>
      </c>
      <c r="BA206" s="11">
        <v>0.17803206046293293</v>
      </c>
      <c r="BB206" s="27">
        <v>83906225.560000062</v>
      </c>
    </row>
    <row r="207" spans="1:55">
      <c r="A207" s="93" t="s">
        <v>110</v>
      </c>
      <c r="B207" s="114" t="s">
        <v>110</v>
      </c>
      <c r="E207" s="11">
        <v>0.22627886564724284</v>
      </c>
      <c r="F207" s="155">
        <v>16896320.859999985</v>
      </c>
      <c r="I207" s="11">
        <v>0.23742015850499984</v>
      </c>
      <c r="J207" s="155">
        <v>21756343.340000007</v>
      </c>
      <c r="M207" s="11">
        <v>0.22335026241957179</v>
      </c>
      <c r="N207" s="155">
        <v>30055067.509999957</v>
      </c>
      <c r="Q207" s="11">
        <v>0.20407246534527637</v>
      </c>
      <c r="R207" s="27">
        <v>32535940.919999972</v>
      </c>
      <c r="U207" s="11">
        <v>0.20630082875078196</v>
      </c>
      <c r="V207" s="27">
        <v>36136543.349999927</v>
      </c>
      <c r="Y207" s="11">
        <v>0.22442141790810832</v>
      </c>
      <c r="Z207" s="27">
        <v>45671915.380000003</v>
      </c>
      <c r="AC207" s="11">
        <v>0.21852086741183804</v>
      </c>
      <c r="AD207" s="27">
        <v>56408057.839999996</v>
      </c>
      <c r="AG207" s="11">
        <v>0.21580880154530011</v>
      </c>
      <c r="AH207" s="27">
        <v>61684107.210000068</v>
      </c>
      <c r="AK207" s="11">
        <v>0.2169119630540102</v>
      </c>
      <c r="AL207" s="27">
        <v>67028114.569999993</v>
      </c>
      <c r="AO207" s="11">
        <v>0.21969371583919609</v>
      </c>
      <c r="AP207" s="27">
        <v>74819346.050000012</v>
      </c>
      <c r="AS207" s="11">
        <v>0.21098691036895439</v>
      </c>
      <c r="AT207" s="27">
        <v>85819912.60999997</v>
      </c>
      <c r="AW207" s="11">
        <v>0.20997928181670036</v>
      </c>
      <c r="AX207" s="27">
        <v>93015061.080000013</v>
      </c>
      <c r="BA207" s="11">
        <v>0.21068681762357894</v>
      </c>
      <c r="BB207" s="27">
        <v>99296360.419999942</v>
      </c>
    </row>
    <row r="208" spans="1:55">
      <c r="A208" s="93" t="s">
        <v>111</v>
      </c>
      <c r="B208" s="114" t="s">
        <v>111</v>
      </c>
      <c r="E208" s="11">
        <v>0.25186060082963158</v>
      </c>
      <c r="F208" s="155">
        <v>18806517.839999989</v>
      </c>
      <c r="I208" s="11">
        <v>0.25174712902433477</v>
      </c>
      <c r="J208" s="155">
        <v>23069216.229999974</v>
      </c>
      <c r="M208" s="11">
        <v>0.23808842275593473</v>
      </c>
      <c r="N208" s="155">
        <v>32038304.05999998</v>
      </c>
      <c r="Q208" s="11">
        <v>0.21897164960539883</v>
      </c>
      <c r="R208" s="27">
        <v>34911366.620000012</v>
      </c>
      <c r="U208" s="11">
        <v>0.22726787931818629</v>
      </c>
      <c r="V208" s="27">
        <v>39809222.399999991</v>
      </c>
      <c r="Y208" s="11">
        <v>0.24936400225971381</v>
      </c>
      <c r="Z208" s="27">
        <v>50747971.010000013</v>
      </c>
      <c r="AC208" s="11">
        <v>0.24166496391075915</v>
      </c>
      <c r="AD208" s="27">
        <v>62382377.590000026</v>
      </c>
      <c r="AG208" s="11">
        <v>0.24514877425838993</v>
      </c>
      <c r="AH208" s="27">
        <v>70070280.570000008</v>
      </c>
      <c r="AK208" s="11">
        <v>0.25207824144429941</v>
      </c>
      <c r="AL208" s="27">
        <v>77894870.390000135</v>
      </c>
      <c r="AO208" s="11">
        <v>0.25268951239821624</v>
      </c>
      <c r="AP208" s="27">
        <v>86056462.739999935</v>
      </c>
      <c r="AS208" s="11">
        <v>0.25386363425126784</v>
      </c>
      <c r="AT208" s="27">
        <v>103260220.59000005</v>
      </c>
      <c r="AW208" s="11">
        <v>0.25486214260156487</v>
      </c>
      <c r="AX208" s="27">
        <v>112896937.05</v>
      </c>
      <c r="BA208" s="11">
        <v>0.25984162528470461</v>
      </c>
      <c r="BB208" s="27">
        <v>122462942.71000016</v>
      </c>
    </row>
    <row r="209" spans="1:55" ht="13.5" thickBot="1">
      <c r="A209" s="93" t="s">
        <v>112</v>
      </c>
      <c r="B209" s="114" t="s">
        <v>112</v>
      </c>
      <c r="E209" s="11">
        <v>0</v>
      </c>
      <c r="F209" s="155">
        <v>0</v>
      </c>
      <c r="G209" s="112"/>
      <c r="I209" s="11">
        <v>0</v>
      </c>
      <c r="J209" s="155">
        <v>0</v>
      </c>
      <c r="K209" s="112"/>
      <c r="M209" s="11">
        <v>0</v>
      </c>
      <c r="N209" s="155">
        <v>0</v>
      </c>
      <c r="O209" s="112"/>
      <c r="Q209" s="11">
        <v>0</v>
      </c>
      <c r="R209" s="27">
        <v>0</v>
      </c>
      <c r="S209" s="112"/>
      <c r="U209" s="11">
        <v>0</v>
      </c>
      <c r="V209" s="27">
        <v>0</v>
      </c>
      <c r="W209" s="112"/>
      <c r="Y209" s="11">
        <v>0</v>
      </c>
      <c r="Z209" s="27">
        <v>0</v>
      </c>
      <c r="AA209" s="112"/>
      <c r="AC209" s="11">
        <v>0</v>
      </c>
      <c r="AD209" s="27">
        <v>0</v>
      </c>
      <c r="AE209" s="112"/>
      <c r="AG209" s="11">
        <v>0</v>
      </c>
      <c r="AH209" s="27">
        <v>0</v>
      </c>
      <c r="AI209" s="112"/>
      <c r="AK209" s="11">
        <v>0</v>
      </c>
      <c r="AL209" s="27">
        <v>0</v>
      </c>
      <c r="AM209" s="112"/>
      <c r="AO209" s="11">
        <v>0</v>
      </c>
      <c r="AP209" s="27">
        <v>0</v>
      </c>
      <c r="AQ209" s="112"/>
      <c r="AS209" s="11">
        <v>0</v>
      </c>
      <c r="AT209" s="27">
        <v>0</v>
      </c>
      <c r="AU209" s="112"/>
      <c r="AW209" s="11">
        <v>0</v>
      </c>
      <c r="AX209" s="27">
        <v>0</v>
      </c>
      <c r="AY209" s="112"/>
      <c r="BA209" s="11">
        <v>0</v>
      </c>
      <c r="BB209" s="27">
        <v>0</v>
      </c>
      <c r="BC209" s="112"/>
    </row>
    <row r="210" spans="1:55" ht="13.5" thickBot="1">
      <c r="A210" s="111"/>
      <c r="E210" s="39">
        <v>1</v>
      </c>
      <c r="F210" s="165">
        <v>74670344.539999962</v>
      </c>
      <c r="G210" s="102">
        <v>0</v>
      </c>
      <c r="I210" s="39">
        <v>0.99999999999999933</v>
      </c>
      <c r="J210" s="165">
        <v>91636462.029999956</v>
      </c>
      <c r="K210" s="102">
        <v>0</v>
      </c>
      <c r="M210" s="39">
        <v>1.0000000000000024</v>
      </c>
      <c r="N210" s="165">
        <v>134564728.88999999</v>
      </c>
      <c r="O210" s="102">
        <v>0</v>
      </c>
      <c r="Q210" s="39">
        <v>1</v>
      </c>
      <c r="R210" s="36">
        <v>159433272.22000006</v>
      </c>
      <c r="S210" s="102">
        <f>R197-R210</f>
        <v>0</v>
      </c>
      <c r="U210" s="39">
        <v>1.0000000000000024</v>
      </c>
      <c r="V210" s="36">
        <v>175164314.99000001</v>
      </c>
      <c r="W210" s="102">
        <v>0</v>
      </c>
      <c r="Y210" s="39">
        <v>1.0000000000000016</v>
      </c>
      <c r="Z210" s="36">
        <v>203509610.65000004</v>
      </c>
      <c r="AA210" s="102">
        <v>0</v>
      </c>
      <c r="AC210" s="39">
        <v>1.0000000000000009</v>
      </c>
      <c r="AD210" s="36">
        <v>258135795.03000006</v>
      </c>
      <c r="AE210" s="102">
        <v>0</v>
      </c>
      <c r="AG210" s="39">
        <v>1</v>
      </c>
      <c r="AH210" s="36">
        <v>285827578.71000016</v>
      </c>
      <c r="AI210" s="102">
        <v>0</v>
      </c>
      <c r="AK210" s="39">
        <v>0.99999999999999978</v>
      </c>
      <c r="AL210" s="36">
        <v>309010686.30000019</v>
      </c>
      <c r="AM210" s="102">
        <v>0</v>
      </c>
      <c r="AO210" s="39">
        <v>1.0000000000000007</v>
      </c>
      <c r="AP210" s="36">
        <v>340562067.35000002</v>
      </c>
      <c r="AQ210" s="102">
        <v>0</v>
      </c>
      <c r="AS210" s="39">
        <v>1.0000000000000009</v>
      </c>
      <c r="AT210" s="36">
        <v>406754677.14999998</v>
      </c>
      <c r="AU210" s="102">
        <v>0</v>
      </c>
      <c r="AW210" s="39">
        <v>0.99999999999999956</v>
      </c>
      <c r="AX210" s="36">
        <v>442972565.0800001</v>
      </c>
      <c r="AY210" s="102">
        <v>0</v>
      </c>
      <c r="BA210" s="39">
        <v>1.0000000000000033</v>
      </c>
      <c r="BB210" s="36">
        <v>471298401.77000022</v>
      </c>
      <c r="BC210" s="102">
        <v>0</v>
      </c>
    </row>
    <row r="211" spans="1:55">
      <c r="A211" s="111"/>
      <c r="E211" s="9"/>
      <c r="F211" s="152"/>
      <c r="I211" s="9"/>
      <c r="J211" s="152"/>
      <c r="M211" s="9"/>
      <c r="N211" s="152"/>
      <c r="Q211" s="9"/>
      <c r="U211" s="9"/>
      <c r="Y211" s="9"/>
      <c r="AC211" s="9"/>
      <c r="AG211" s="9"/>
      <c r="AK211" s="9"/>
      <c r="AO211" s="9"/>
      <c r="AS211" s="9"/>
      <c r="AW211" s="9"/>
      <c r="BA211" s="9"/>
    </row>
    <row r="212" spans="1:55">
      <c r="A212" s="111"/>
      <c r="B212" s="99" t="s">
        <v>113</v>
      </c>
      <c r="E212" s="9"/>
      <c r="F212" s="152"/>
      <c r="I212" s="9"/>
      <c r="J212" s="152"/>
      <c r="M212" s="9"/>
      <c r="N212" s="152"/>
      <c r="Q212" s="9"/>
      <c r="U212" s="9"/>
      <c r="Y212" s="9"/>
      <c r="AC212" s="9"/>
      <c r="AG212" s="9"/>
      <c r="AK212" s="9"/>
      <c r="AO212" s="9"/>
      <c r="AS212" s="9"/>
      <c r="AW212" s="9"/>
      <c r="BA212" s="9"/>
    </row>
    <row r="213" spans="1:55">
      <c r="A213" s="101" t="s">
        <v>114</v>
      </c>
      <c r="B213" s="114" t="s">
        <v>114</v>
      </c>
      <c r="E213" s="9">
        <v>0.87115089264324941</v>
      </c>
      <c r="F213" s="152">
        <v>65049137.299999952</v>
      </c>
      <c r="I213" s="9">
        <v>0.86273308166478535</v>
      </c>
      <c r="J213" s="152">
        <v>79057807.280000016</v>
      </c>
      <c r="M213" s="9">
        <v>0.85842586607094351</v>
      </c>
      <c r="N213" s="152">
        <v>115513843.93999967</v>
      </c>
      <c r="Q213" s="9">
        <v>0.86502502977982232</v>
      </c>
      <c r="R213" s="24">
        <v>137913771.05000004</v>
      </c>
      <c r="U213" s="9">
        <v>0.86735696159730657</v>
      </c>
      <c r="V213" s="24">
        <v>151929988.02999955</v>
      </c>
      <c r="Y213" s="9">
        <v>0.86524216565297618</v>
      </c>
      <c r="Z213" s="24">
        <v>176085096.24999976</v>
      </c>
      <c r="AC213" s="9">
        <v>0.85691813595356836</v>
      </c>
      <c r="AD213" s="24">
        <v>221201244.29999983</v>
      </c>
      <c r="AG213" s="9">
        <v>0.85549936046617403</v>
      </c>
      <c r="AH213" s="24">
        <v>244525310.79000014</v>
      </c>
      <c r="AK213" s="9">
        <v>0.85449903189966159</v>
      </c>
      <c r="AL213" s="24">
        <v>264049332.29000023</v>
      </c>
      <c r="AO213" s="9">
        <v>0.85144726359672185</v>
      </c>
      <c r="AP213" s="24">
        <v>289970640.3299998</v>
      </c>
      <c r="AS213" s="9">
        <v>0.84212816811367774</v>
      </c>
      <c r="AT213" s="24">
        <v>342539571.13999963</v>
      </c>
      <c r="AW213" s="9">
        <v>0.84419601690787405</v>
      </c>
      <c r="AX213" s="24">
        <v>373955675.0400002</v>
      </c>
      <c r="BA213" s="9">
        <v>0.84225900034712897</v>
      </c>
      <c r="BB213" s="24">
        <v>396955320.73999864</v>
      </c>
    </row>
    <row r="214" spans="1:55">
      <c r="A214" s="101" t="s">
        <v>203</v>
      </c>
      <c r="B214" s="114" t="s">
        <v>115</v>
      </c>
      <c r="E214" s="9">
        <v>0.12884910735675051</v>
      </c>
      <c r="F214" s="152">
        <v>9621207.2400000039</v>
      </c>
      <c r="I214" s="9">
        <v>0.13726691833521459</v>
      </c>
      <c r="J214" s="152">
        <v>12578654.750000007</v>
      </c>
      <c r="M214" s="9">
        <v>0.14157413392905657</v>
      </c>
      <c r="N214" s="152">
        <v>19050884.949999999</v>
      </c>
      <c r="Q214" s="9">
        <v>0.13497497022017779</v>
      </c>
      <c r="R214" s="24">
        <v>21519501.170000002</v>
      </c>
      <c r="U214" s="9">
        <v>0.13264303840269351</v>
      </c>
      <c r="V214" s="24">
        <v>23234326.960000012</v>
      </c>
      <c r="Y214" s="9">
        <v>0.13475783434702387</v>
      </c>
      <c r="Z214" s="24">
        <v>27424514.399999991</v>
      </c>
      <c r="AC214" s="9">
        <v>0.14308186404643167</v>
      </c>
      <c r="AD214" s="24">
        <v>36934550.729999989</v>
      </c>
      <c r="AG214" s="9">
        <v>0.14450063953382603</v>
      </c>
      <c r="AH214" s="24">
        <v>41302267.920000017</v>
      </c>
      <c r="AK214" s="9">
        <v>0.14550096810033841</v>
      </c>
      <c r="AL214" s="24">
        <v>44961354.010000013</v>
      </c>
      <c r="AO214" s="9">
        <v>0.14855273640327821</v>
      </c>
      <c r="AP214" s="24">
        <v>50591427.019999996</v>
      </c>
      <c r="AS214" s="9">
        <v>0.15787183188632223</v>
      </c>
      <c r="AT214" s="24">
        <v>64215106.010000028</v>
      </c>
      <c r="AW214" s="9">
        <v>0.15580398309212593</v>
      </c>
      <c r="AX214" s="24">
        <v>69016890.040000007</v>
      </c>
      <c r="BA214" s="9">
        <v>0.15774099965287106</v>
      </c>
      <c r="BB214" s="24">
        <v>74343081.030000046</v>
      </c>
    </row>
    <row r="215" spans="1:55" ht="13.5" thickBot="1">
      <c r="A215" s="101" t="s">
        <v>115</v>
      </c>
      <c r="E215" s="9"/>
      <c r="F215" s="152"/>
      <c r="I215" s="9"/>
      <c r="J215" s="152"/>
      <c r="M215" s="9"/>
      <c r="N215" s="152"/>
      <c r="Q215" s="9"/>
      <c r="U215" s="9"/>
      <c r="Y215" s="9"/>
      <c r="AC215" s="9"/>
      <c r="AG215" s="9"/>
      <c r="AK215" s="9"/>
      <c r="AO215" s="9"/>
      <c r="AS215" s="9"/>
      <c r="AW215" s="9"/>
      <c r="BA215" s="9"/>
    </row>
    <row r="216" spans="1:55" ht="13.5" thickBot="1">
      <c r="A216" s="73"/>
      <c r="E216" s="10">
        <v>0.99999999999999989</v>
      </c>
      <c r="F216" s="165">
        <v>74670344.539999962</v>
      </c>
      <c r="G216" s="102">
        <v>0</v>
      </c>
      <c r="I216" s="10">
        <v>1</v>
      </c>
      <c r="J216" s="165">
        <v>91636462.030000031</v>
      </c>
      <c r="K216" s="102">
        <v>0</v>
      </c>
      <c r="M216" s="10">
        <v>1</v>
      </c>
      <c r="N216" s="165">
        <v>134564728.88999966</v>
      </c>
      <c r="O216" s="102">
        <v>3.2782554626464844E-7</v>
      </c>
      <c r="Q216" s="10">
        <v>1</v>
      </c>
      <c r="R216" s="36">
        <v>159433272.22000003</v>
      </c>
      <c r="S216" s="102">
        <f>R210-R216</f>
        <v>0</v>
      </c>
      <c r="U216" s="10">
        <v>1</v>
      </c>
      <c r="V216" s="36">
        <v>175164314.98999956</v>
      </c>
      <c r="W216" s="102">
        <v>4.4703483581542969E-7</v>
      </c>
      <c r="Y216" s="10">
        <v>1</v>
      </c>
      <c r="Z216" s="36">
        <v>203509610.64999974</v>
      </c>
      <c r="AA216" s="102">
        <v>2.9802322387695313E-7</v>
      </c>
      <c r="AC216" s="10">
        <v>1</v>
      </c>
      <c r="AD216" s="36">
        <v>258135795.02999982</v>
      </c>
      <c r="AE216" s="102">
        <v>2.384185791015625E-7</v>
      </c>
      <c r="AG216" s="10">
        <v>1</v>
      </c>
      <c r="AH216" s="36">
        <v>285827578.71000016</v>
      </c>
      <c r="AI216" s="102">
        <v>0</v>
      </c>
      <c r="AK216" s="10">
        <v>1</v>
      </c>
      <c r="AL216" s="36">
        <v>309010686.30000025</v>
      </c>
      <c r="AM216" s="102">
        <v>0</v>
      </c>
      <c r="AO216" s="10">
        <v>1</v>
      </c>
      <c r="AP216" s="36">
        <v>340562067.34999979</v>
      </c>
      <c r="AQ216" s="102">
        <v>0</v>
      </c>
      <c r="AS216" s="10">
        <v>1</v>
      </c>
      <c r="AT216" s="36">
        <v>406754677.14999968</v>
      </c>
      <c r="AU216" s="102">
        <v>0</v>
      </c>
      <c r="AW216" s="10">
        <v>1</v>
      </c>
      <c r="AX216" s="36">
        <v>442972565.08000022</v>
      </c>
      <c r="AY216" s="102">
        <v>0</v>
      </c>
      <c r="BA216" s="10">
        <v>1</v>
      </c>
      <c r="BB216" s="36">
        <v>471298401.76999867</v>
      </c>
      <c r="BC216" s="102">
        <v>1.5497207641601563E-6</v>
      </c>
    </row>
    <row r="217" spans="1:55">
      <c r="A217" s="73"/>
      <c r="E217" s="9"/>
      <c r="F217" s="152"/>
      <c r="I217" s="9"/>
      <c r="J217" s="152"/>
      <c r="M217" s="9"/>
      <c r="N217" s="152"/>
      <c r="Q217" s="9"/>
      <c r="U217" s="9"/>
      <c r="Y217" s="9"/>
      <c r="AC217" s="9"/>
      <c r="AG217" s="9"/>
      <c r="AK217" s="9"/>
      <c r="AO217" s="9"/>
      <c r="AS217" s="9"/>
      <c r="AW217" s="9"/>
      <c r="BA217" s="9"/>
    </row>
    <row r="218" spans="1:55">
      <c r="A218" s="73"/>
      <c r="B218" s="99" t="s">
        <v>116</v>
      </c>
      <c r="E218" s="9"/>
      <c r="F218" s="152"/>
      <c r="I218" s="9"/>
      <c r="J218" s="152"/>
      <c r="M218" s="9"/>
      <c r="N218" s="152"/>
      <c r="Q218" s="9"/>
      <c r="U218" s="9"/>
      <c r="Y218" s="9"/>
      <c r="AC218" s="9"/>
      <c r="AG218" s="9"/>
      <c r="AK218" s="9"/>
      <c r="AO218" s="9"/>
      <c r="AS218" s="9"/>
      <c r="AW218" s="9"/>
      <c r="BA218" s="9"/>
    </row>
    <row r="219" spans="1:55">
      <c r="A219" s="101" t="s">
        <v>117</v>
      </c>
      <c r="B219" s="114" t="s">
        <v>117</v>
      </c>
      <c r="E219" s="9">
        <v>5.954797754573189E-4</v>
      </c>
      <c r="F219" s="155">
        <v>44464.680000000008</v>
      </c>
      <c r="I219" s="9">
        <v>4.8522912184718588E-4</v>
      </c>
      <c r="J219" s="155">
        <v>44464.679999999978</v>
      </c>
      <c r="M219" s="9">
        <v>5.4239279937659892E-4</v>
      </c>
      <c r="N219" s="155">
        <v>72986.939999999959</v>
      </c>
      <c r="Q219" s="9">
        <v>6.4407841958046658E-4</v>
      </c>
      <c r="R219" s="27">
        <v>102687.53000000001</v>
      </c>
      <c r="U219" s="9">
        <v>6.5651425638016045E-4</v>
      </c>
      <c r="V219" s="27">
        <v>114997.86999999998</v>
      </c>
      <c r="Y219" s="9">
        <v>2.8448182773819267E-3</v>
      </c>
      <c r="Z219" s="27">
        <v>578947.86</v>
      </c>
      <c r="AC219" s="9">
        <v>2.484902025794032E-3</v>
      </c>
      <c r="AD219" s="27">
        <v>641442.15999999992</v>
      </c>
      <c r="AG219" s="9">
        <v>3.1859246196950059E-3</v>
      </c>
      <c r="AH219" s="27">
        <v>910625.12000000011</v>
      </c>
      <c r="AK219" s="9">
        <v>2.9872581141217338E-3</v>
      </c>
      <c r="AL219" s="27">
        <v>923094.68000000017</v>
      </c>
      <c r="AO219" s="9">
        <v>2.7467487711678651E-3</v>
      </c>
      <c r="AP219" s="27">
        <v>935438.44</v>
      </c>
      <c r="AS219" s="9">
        <v>2.830637444828706E-3</v>
      </c>
      <c r="AT219" s="27">
        <v>1151375.02</v>
      </c>
      <c r="AW219" s="9">
        <v>3.8317274788642105E-3</v>
      </c>
      <c r="AX219" s="27">
        <v>1697350.15</v>
      </c>
      <c r="BA219" s="9">
        <v>7.2274432020296188E-3</v>
      </c>
      <c r="BB219" s="27">
        <v>3406282.4299999997</v>
      </c>
    </row>
    <row r="220" spans="1:55">
      <c r="A220" s="101" t="s">
        <v>118</v>
      </c>
      <c r="B220" s="114" t="s">
        <v>118</v>
      </c>
      <c r="E220" s="9">
        <v>0.99940452022454263</v>
      </c>
      <c r="F220" s="155">
        <v>74625879.860000283</v>
      </c>
      <c r="I220" s="9">
        <v>0.99951477087815277</v>
      </c>
      <c r="J220" s="155">
        <v>91591997.350000173</v>
      </c>
      <c r="M220" s="9">
        <v>0.99945760720062338</v>
      </c>
      <c r="N220" s="155">
        <v>134491741.94999957</v>
      </c>
      <c r="Q220" s="9">
        <v>0.99935592158041953</v>
      </c>
      <c r="R220" s="27">
        <v>159330584.69000018</v>
      </c>
      <c r="U220" s="9">
        <v>0.99934348574361986</v>
      </c>
      <c r="V220" s="27">
        <v>175049317.11999992</v>
      </c>
      <c r="Y220" s="9">
        <v>0.99715518172261797</v>
      </c>
      <c r="Z220" s="27">
        <v>202930662.79000011</v>
      </c>
      <c r="AC220" s="9">
        <v>0.99751509797420601</v>
      </c>
      <c r="AD220" s="27">
        <v>257494352.86999995</v>
      </c>
      <c r="AG220" s="9">
        <v>0.99681407538030498</v>
      </c>
      <c r="AH220" s="27">
        <v>284916953.58999968</v>
      </c>
      <c r="AK220" s="9">
        <v>0.9970127418858783</v>
      </c>
      <c r="AL220" s="27">
        <v>308087591.61999983</v>
      </c>
      <c r="AO220" s="9">
        <v>0.99687161691761439</v>
      </c>
      <c r="AP220" s="27">
        <v>339496658.73999989</v>
      </c>
      <c r="AS220" s="9">
        <v>0.99684983292883567</v>
      </c>
      <c r="AT220" s="27">
        <v>405473331.95999956</v>
      </c>
      <c r="AW220" s="9">
        <v>0.99569816173682035</v>
      </c>
      <c r="AX220" s="27">
        <v>441066968.74999976</v>
      </c>
      <c r="BA220" s="9">
        <v>0.99233070047251304</v>
      </c>
      <c r="BB220" s="27">
        <v>467683873.15999848</v>
      </c>
    </row>
    <row r="221" spans="1:55" ht="13.5" thickBot="1">
      <c r="A221" s="101" t="s">
        <v>119</v>
      </c>
      <c r="B221" s="114" t="s">
        <v>119</v>
      </c>
      <c r="E221" s="9">
        <v>0</v>
      </c>
      <c r="F221" s="155">
        <v>0</v>
      </c>
      <c r="I221" s="9">
        <v>0</v>
      </c>
      <c r="J221" s="155">
        <v>0</v>
      </c>
      <c r="M221" s="9">
        <v>0</v>
      </c>
      <c r="N221" s="155">
        <v>0</v>
      </c>
      <c r="Q221" s="9">
        <v>0</v>
      </c>
      <c r="R221" s="27">
        <v>0</v>
      </c>
      <c r="U221" s="9">
        <v>0</v>
      </c>
      <c r="V221" s="27">
        <v>0</v>
      </c>
      <c r="Y221" s="9">
        <v>0</v>
      </c>
      <c r="Z221" s="27">
        <v>0</v>
      </c>
      <c r="AC221" s="9">
        <v>0</v>
      </c>
      <c r="AD221" s="27">
        <v>0</v>
      </c>
      <c r="AG221" s="9">
        <v>0</v>
      </c>
      <c r="AH221" s="27">
        <v>0</v>
      </c>
      <c r="AK221" s="9">
        <v>0</v>
      </c>
      <c r="AL221" s="27">
        <v>0</v>
      </c>
      <c r="AO221" s="9">
        <v>3.8163431121772E-4</v>
      </c>
      <c r="AP221" s="27">
        <v>129970.16999999998</v>
      </c>
      <c r="AS221" s="9">
        <v>3.1952962633560738E-4</v>
      </c>
      <c r="AT221" s="27">
        <v>129970.16999999998</v>
      </c>
      <c r="AW221" s="9">
        <v>4.7011078431548288E-4</v>
      </c>
      <c r="AX221" s="27">
        <v>208246.17999999996</v>
      </c>
      <c r="BA221" s="9">
        <v>4.4185632545732159E-4</v>
      </c>
      <c r="BB221" s="27">
        <v>208246.17999999996</v>
      </c>
    </row>
    <row r="222" spans="1:55" ht="13.5" thickBot="1">
      <c r="A222" s="73"/>
      <c r="E222" s="10">
        <v>0.99999999999999989</v>
      </c>
      <c r="F222" s="165">
        <v>74670344.54000029</v>
      </c>
      <c r="G222" s="102">
        <v>-3.2782554626464844E-7</v>
      </c>
      <c r="I222" s="10">
        <v>1</v>
      </c>
      <c r="J222" s="165">
        <v>91636462.03000018</v>
      </c>
      <c r="K222" s="102">
        <v>-1.4901161193847656E-7</v>
      </c>
      <c r="M222" s="10">
        <v>1</v>
      </c>
      <c r="N222" s="165">
        <v>134564728.88999957</v>
      </c>
      <c r="O222" s="102">
        <v>0</v>
      </c>
      <c r="Q222" s="10">
        <v>1</v>
      </c>
      <c r="R222" s="36">
        <v>159433272.22000018</v>
      </c>
      <c r="S222" s="102">
        <f>R216-R222</f>
        <v>0</v>
      </c>
      <c r="U222" s="10">
        <v>1</v>
      </c>
      <c r="V222" s="36">
        <v>175164314.98999992</v>
      </c>
      <c r="W222" s="102">
        <v>-3.5762786865234375E-7</v>
      </c>
      <c r="Y222" s="10">
        <v>0.99999999999999989</v>
      </c>
      <c r="Z222" s="36">
        <v>203509610.65000013</v>
      </c>
      <c r="AA222" s="102">
        <v>-3.8743019104003906E-7</v>
      </c>
      <c r="AC222" s="10">
        <v>1</v>
      </c>
      <c r="AD222" s="36">
        <v>258135795.02999994</v>
      </c>
      <c r="AE222" s="102">
        <v>0</v>
      </c>
      <c r="AG222" s="10">
        <v>1</v>
      </c>
      <c r="AH222" s="36">
        <v>285827578.70999968</v>
      </c>
      <c r="AI222" s="102">
        <v>4.76837158203125E-7</v>
      </c>
      <c r="AK222" s="10">
        <v>1</v>
      </c>
      <c r="AL222" s="36">
        <v>309010686.29999983</v>
      </c>
      <c r="AM222" s="102">
        <v>0</v>
      </c>
      <c r="AO222" s="10">
        <v>1</v>
      </c>
      <c r="AP222" s="36">
        <v>340562067.3499999</v>
      </c>
      <c r="AQ222" s="102">
        <v>0</v>
      </c>
      <c r="AS222" s="10">
        <v>1</v>
      </c>
      <c r="AT222" s="36">
        <v>406754677.14999956</v>
      </c>
      <c r="AU222" s="102">
        <v>0</v>
      </c>
      <c r="AW222" s="10">
        <v>1</v>
      </c>
      <c r="AX222" s="36">
        <v>442972565.07999974</v>
      </c>
      <c r="AY222" s="102">
        <v>4.76837158203125E-7</v>
      </c>
      <c r="BA222" s="10">
        <v>1</v>
      </c>
      <c r="BB222" s="36">
        <v>471298401.76999849</v>
      </c>
      <c r="BC222" s="102">
        <v>0</v>
      </c>
    </row>
    <row r="223" spans="1:55">
      <c r="A223" s="73"/>
      <c r="E223" s="9"/>
      <c r="F223" s="152"/>
      <c r="I223" s="9"/>
      <c r="J223" s="152"/>
      <c r="M223" s="9"/>
      <c r="N223" s="152"/>
      <c r="Q223" s="9"/>
      <c r="U223" s="9"/>
      <c r="Y223" s="9"/>
      <c r="AC223" s="9"/>
      <c r="AG223" s="9"/>
      <c r="AK223" s="9"/>
      <c r="AO223" s="9"/>
      <c r="AS223" s="9"/>
      <c r="AW223" s="9"/>
      <c r="BA223" s="9"/>
    </row>
    <row r="224" spans="1:55">
      <c r="A224" s="73"/>
      <c r="B224" s="99" t="s">
        <v>120</v>
      </c>
      <c r="E224" s="9"/>
      <c r="F224" s="152"/>
      <c r="I224" s="9"/>
      <c r="J224" s="152"/>
      <c r="M224" s="9"/>
      <c r="N224" s="152"/>
      <c r="Q224" s="9"/>
      <c r="U224" s="9"/>
      <c r="Y224" s="9"/>
      <c r="AC224" s="9"/>
      <c r="AG224" s="9"/>
      <c r="AK224" s="9"/>
      <c r="AO224" s="9"/>
      <c r="AS224" s="9"/>
      <c r="AW224" s="9"/>
      <c r="BA224" s="9"/>
    </row>
    <row r="225" spans="1:55">
      <c r="A225" s="73" t="s">
        <v>121</v>
      </c>
      <c r="B225" s="114" t="s">
        <v>121</v>
      </c>
      <c r="E225" s="9">
        <v>1</v>
      </c>
      <c r="F225" s="155">
        <v>74670344.54000029</v>
      </c>
      <c r="I225" s="9">
        <v>1</v>
      </c>
      <c r="J225" s="155">
        <v>91636462.030000016</v>
      </c>
      <c r="M225" s="9">
        <v>1</v>
      </c>
      <c r="N225" s="155">
        <v>134564728.89000002</v>
      </c>
      <c r="Q225" s="9">
        <v>1</v>
      </c>
      <c r="R225" s="27">
        <v>159433272.22</v>
      </c>
      <c r="U225" s="9">
        <v>1</v>
      </c>
      <c r="V225" s="27">
        <v>175164314.99000007</v>
      </c>
      <c r="Y225" s="9">
        <v>1</v>
      </c>
      <c r="Z225" s="27">
        <v>203509610.64999992</v>
      </c>
      <c r="AC225" s="9">
        <v>1</v>
      </c>
      <c r="AD225" s="27">
        <v>258135795.02999994</v>
      </c>
      <c r="AG225" s="9">
        <v>1</v>
      </c>
      <c r="AH225" s="27">
        <v>285827578.70999974</v>
      </c>
      <c r="AK225" s="9">
        <v>1</v>
      </c>
      <c r="AL225" s="27">
        <v>309010686.29999959</v>
      </c>
      <c r="AO225" s="9">
        <v>1</v>
      </c>
      <c r="AP225" s="27">
        <v>340562067.34999979</v>
      </c>
      <c r="AS225" s="9">
        <v>1</v>
      </c>
      <c r="AT225" s="27">
        <v>406754677.14999956</v>
      </c>
      <c r="AW225" s="9">
        <v>1</v>
      </c>
      <c r="AX225" s="27">
        <v>442972565.07999986</v>
      </c>
      <c r="BA225" s="9">
        <v>0.99989184030794809</v>
      </c>
      <c r="BB225" s="27">
        <v>471247426.27999848</v>
      </c>
    </row>
    <row r="226" spans="1:55" ht="13.5" thickBot="1">
      <c r="A226" s="73" t="s">
        <v>204</v>
      </c>
      <c r="B226" s="114" t="s">
        <v>122</v>
      </c>
      <c r="E226" s="9">
        <v>0</v>
      </c>
      <c r="F226" s="155">
        <v>0</v>
      </c>
      <c r="I226" s="9">
        <v>0</v>
      </c>
      <c r="J226" s="155">
        <v>0</v>
      </c>
      <c r="M226" s="9">
        <v>0</v>
      </c>
      <c r="N226" s="155">
        <v>0</v>
      </c>
      <c r="Q226" s="9">
        <v>0</v>
      </c>
      <c r="R226" s="27">
        <v>0</v>
      </c>
      <c r="U226" s="9">
        <v>0</v>
      </c>
      <c r="V226" s="27">
        <v>0</v>
      </c>
      <c r="Y226" s="9">
        <v>0</v>
      </c>
      <c r="Z226" s="27">
        <v>0</v>
      </c>
      <c r="AC226" s="9">
        <v>0</v>
      </c>
      <c r="AD226" s="27">
        <v>0</v>
      </c>
      <c r="AG226" s="9">
        <v>0</v>
      </c>
      <c r="AH226" s="27">
        <v>0</v>
      </c>
      <c r="AK226" s="9">
        <v>0</v>
      </c>
      <c r="AL226" s="27">
        <v>0</v>
      </c>
      <c r="AO226" s="9">
        <v>0</v>
      </c>
      <c r="AP226" s="27">
        <v>0</v>
      </c>
      <c r="AS226" s="9">
        <v>0</v>
      </c>
      <c r="AT226" s="27">
        <v>0</v>
      </c>
      <c r="AW226" s="9">
        <v>0</v>
      </c>
      <c r="AX226" s="27">
        <v>0</v>
      </c>
      <c r="BA226" s="9">
        <v>1.0815969205190921E-4</v>
      </c>
      <c r="BB226" s="27">
        <v>50975.49000000002</v>
      </c>
    </row>
    <row r="227" spans="1:55" ht="13.5" thickBot="1">
      <c r="A227" s="73"/>
      <c r="E227" s="10">
        <v>1</v>
      </c>
      <c r="F227" s="165">
        <v>74670344.54000029</v>
      </c>
      <c r="G227" s="102">
        <v>0</v>
      </c>
      <c r="I227" s="10">
        <v>1</v>
      </c>
      <c r="J227" s="165">
        <v>91636462.030000016</v>
      </c>
      <c r="K227" s="102">
        <v>1.6391277313232422E-7</v>
      </c>
      <c r="M227" s="10">
        <v>1</v>
      </c>
      <c r="N227" s="165">
        <v>134564728.89000002</v>
      </c>
      <c r="O227" s="102">
        <v>-4.4703483581542969E-7</v>
      </c>
      <c r="Q227" s="10">
        <v>1</v>
      </c>
      <c r="R227" s="36">
        <v>159433272.22</v>
      </c>
      <c r="S227" s="102">
        <f>R222-R227</f>
        <v>0</v>
      </c>
      <c r="U227" s="10">
        <v>1</v>
      </c>
      <c r="V227" s="36">
        <v>175164314.99000007</v>
      </c>
      <c r="W227" s="102">
        <v>0</v>
      </c>
      <c r="Y227" s="10">
        <v>1</v>
      </c>
      <c r="Z227" s="36">
        <v>203509610.64999992</v>
      </c>
      <c r="AA227" s="102">
        <v>0</v>
      </c>
      <c r="AC227" s="10">
        <v>1</v>
      </c>
      <c r="AD227" s="36">
        <v>258135795.02999994</v>
      </c>
      <c r="AE227" s="102">
        <v>0</v>
      </c>
      <c r="AG227" s="10">
        <v>1</v>
      </c>
      <c r="AH227" s="36">
        <v>285827578.70999974</v>
      </c>
      <c r="AI227" s="102">
        <v>0</v>
      </c>
      <c r="AK227" s="10">
        <v>1</v>
      </c>
      <c r="AL227" s="36">
        <v>309010686.29999959</v>
      </c>
      <c r="AM227" s="102">
        <v>0</v>
      </c>
      <c r="AO227" s="10">
        <v>1</v>
      </c>
      <c r="AP227" s="36">
        <v>340562067.34999979</v>
      </c>
      <c r="AQ227" s="102">
        <v>0</v>
      </c>
      <c r="AS227" s="10">
        <v>1</v>
      </c>
      <c r="AT227" s="36">
        <v>406754677.14999956</v>
      </c>
      <c r="AU227" s="102">
        <v>0</v>
      </c>
      <c r="AW227" s="10">
        <v>1</v>
      </c>
      <c r="AX227" s="36">
        <v>442972565.07999986</v>
      </c>
      <c r="AY227" s="102">
        <v>0</v>
      </c>
      <c r="BA227" s="10">
        <v>1</v>
      </c>
      <c r="BB227" s="36">
        <v>471298401.76999849</v>
      </c>
      <c r="BC227" s="102">
        <v>0</v>
      </c>
    </row>
    <row r="228" spans="1:55">
      <c r="A228" s="73"/>
      <c r="E228" s="9"/>
      <c r="F228" s="152"/>
      <c r="I228" s="9"/>
      <c r="J228" s="152"/>
      <c r="M228" s="9"/>
      <c r="N228" s="152"/>
      <c r="Q228" s="9"/>
      <c r="U228" s="9"/>
      <c r="Y228" s="9"/>
      <c r="AC228" s="9"/>
      <c r="AG228" s="9"/>
      <c r="AK228" s="9"/>
      <c r="AO228" s="9"/>
      <c r="AS228" s="9"/>
      <c r="AW228" s="9"/>
      <c r="BA228" s="9"/>
    </row>
    <row r="229" spans="1:55">
      <c r="A229" s="73"/>
      <c r="B229" s="99" t="s">
        <v>123</v>
      </c>
      <c r="E229" s="9"/>
      <c r="F229" s="152"/>
      <c r="I229" s="9"/>
      <c r="J229" s="152"/>
      <c r="M229" s="9"/>
      <c r="N229" s="152"/>
      <c r="Q229" s="9"/>
      <c r="U229" s="9"/>
      <c r="Y229" s="9"/>
      <c r="AC229" s="9"/>
      <c r="AG229" s="9"/>
      <c r="AK229" s="9"/>
      <c r="AO229" s="9"/>
      <c r="AS229" s="9"/>
      <c r="AW229" s="9"/>
      <c r="BA229" s="9"/>
    </row>
    <row r="230" spans="1:55">
      <c r="A230" s="101" t="s">
        <v>124</v>
      </c>
      <c r="B230" s="114" t="s">
        <v>124</v>
      </c>
      <c r="E230" s="9">
        <v>1.4761639936046287E-2</v>
      </c>
      <c r="F230" s="155">
        <v>1102256.74</v>
      </c>
      <c r="I230" s="9">
        <v>1.5139776452148569E-2</v>
      </c>
      <c r="J230" s="155">
        <v>1387355.55</v>
      </c>
      <c r="M230" s="9">
        <v>1.0771397616271739E-2</v>
      </c>
      <c r="N230" s="155">
        <v>1449450.2000000002</v>
      </c>
      <c r="Q230" s="9">
        <v>1.1787669310372742E-2</v>
      </c>
      <c r="R230" s="27">
        <v>1879346.6899999995</v>
      </c>
      <c r="U230" s="9">
        <v>0</v>
      </c>
      <c r="V230" s="27">
        <v>0</v>
      </c>
      <c r="Y230" s="9">
        <v>1.6901259842295319E-2</v>
      </c>
      <c r="Z230" s="27">
        <v>3439568.8099999996</v>
      </c>
      <c r="AC230" s="9">
        <v>1.3884131216995605E-2</v>
      </c>
      <c r="AD230" s="27">
        <v>3583991.2499999995</v>
      </c>
      <c r="AG230" s="9">
        <v>1.5081505743620476E-2</v>
      </c>
      <c r="AH230" s="27">
        <v>4310710.2699999996</v>
      </c>
      <c r="AK230" s="9">
        <v>1.6491337827238113E-2</v>
      </c>
      <c r="AL230" s="27">
        <v>5095999.62</v>
      </c>
      <c r="AO230" s="9">
        <v>1.5842239982808228E-2</v>
      </c>
      <c r="AP230" s="27">
        <v>5395266.0000000009</v>
      </c>
      <c r="AS230" s="9">
        <v>1.4633977786578481E-2</v>
      </c>
      <c r="AT230" s="27">
        <v>5952438.9100000011</v>
      </c>
      <c r="AW230" s="9">
        <v>1.5764775384540637E-2</v>
      </c>
      <c r="AX230" s="27">
        <v>6983362.9900000002</v>
      </c>
      <c r="BA230" s="9">
        <v>1.6609190505636653E-2</v>
      </c>
      <c r="BB230" s="27">
        <v>7827884.9400000013</v>
      </c>
    </row>
    <row r="231" spans="1:55">
      <c r="A231" s="101" t="s">
        <v>125</v>
      </c>
      <c r="B231" s="114" t="s">
        <v>125</v>
      </c>
      <c r="E231" s="9">
        <v>0.73545193327160729</v>
      </c>
      <c r="F231" s="155">
        <v>54916449.250000015</v>
      </c>
      <c r="I231" s="9">
        <v>0.72251201075751548</v>
      </c>
      <c r="J231" s="155">
        <v>66208444.439999998</v>
      </c>
      <c r="M231" s="9">
        <v>0.76225048001878382</v>
      </c>
      <c r="N231" s="155">
        <v>102572029.1900001</v>
      </c>
      <c r="Q231" s="9">
        <v>0.74142482866993153</v>
      </c>
      <c r="R231" s="27">
        <v>118207786.54000022</v>
      </c>
      <c r="U231" s="9">
        <v>1.1719551440127502E-2</v>
      </c>
      <c r="V231" s="27">
        <v>2052847.2000000002</v>
      </c>
      <c r="Y231" s="9">
        <v>0.70391446380569267</v>
      </c>
      <c r="Z231" s="27">
        <v>143253358.45999998</v>
      </c>
      <c r="AC231" s="9">
        <v>0.72926858070234668</v>
      </c>
      <c r="AD231" s="27">
        <v>188250324.86999986</v>
      </c>
      <c r="AG231" s="9">
        <v>0.71684925385694243</v>
      </c>
      <c r="AH231" s="27">
        <v>204895286.53</v>
      </c>
      <c r="AK231" s="9">
        <v>0.69936680943839569</v>
      </c>
      <c r="AL231" s="27">
        <v>216111817.75999999</v>
      </c>
      <c r="AO231" s="9">
        <v>0.689580130833088</v>
      </c>
      <c r="AP231" s="27">
        <v>234844834.96000004</v>
      </c>
      <c r="AS231" s="9">
        <v>0.70728710896643665</v>
      </c>
      <c r="AT231" s="27">
        <v>287692339.65999979</v>
      </c>
      <c r="AW231" s="9">
        <v>0.69524064797191332</v>
      </c>
      <c r="AX231" s="27">
        <v>307972533.17999935</v>
      </c>
      <c r="BA231" s="9">
        <v>0.68088113835065045</v>
      </c>
      <c r="BB231" s="27">
        <v>320898192.2999993</v>
      </c>
    </row>
    <row r="232" spans="1:55">
      <c r="A232" s="101" t="s">
        <v>126</v>
      </c>
      <c r="B232" s="114" t="s">
        <v>126</v>
      </c>
      <c r="E232" s="9">
        <v>0.19391197374539387</v>
      </c>
      <c r="F232" s="155">
        <v>14479473.889999997</v>
      </c>
      <c r="I232" s="9">
        <v>0.20393538266331049</v>
      </c>
      <c r="J232" s="155">
        <v>18687916.949999966</v>
      </c>
      <c r="M232" s="9">
        <v>0.17534347205713752</v>
      </c>
      <c r="N232" s="155">
        <v>23595046.780000024</v>
      </c>
      <c r="Q232" s="9">
        <v>0.18784907844501345</v>
      </c>
      <c r="R232" s="27">
        <v>29949393.260000002</v>
      </c>
      <c r="U232" s="9">
        <v>0.98640484124785377</v>
      </c>
      <c r="V232" s="27">
        <v>172782928.31999987</v>
      </c>
      <c r="Y232" s="9">
        <v>0.21872913730130977</v>
      </c>
      <c r="Z232" s="27">
        <v>44513481.569999926</v>
      </c>
      <c r="AC232" s="9">
        <v>0.20204094753282392</v>
      </c>
      <c r="AD232" s="27">
        <v>52154000.619999982</v>
      </c>
      <c r="AG232" s="9">
        <v>0.21100061905219505</v>
      </c>
      <c r="AH232" s="27">
        <v>60309796.050000012</v>
      </c>
      <c r="AK232" s="9">
        <v>0.22509516179796929</v>
      </c>
      <c r="AL232" s="27">
        <v>69556810.430000037</v>
      </c>
      <c r="AO232" s="9">
        <v>0.2337653079495263</v>
      </c>
      <c r="AP232" s="27">
        <v>79611596.550000101</v>
      </c>
      <c r="AS232" s="9">
        <v>0.22162442364923665</v>
      </c>
      <c r="AT232" s="27">
        <v>90146770.890000075</v>
      </c>
      <c r="AW232" s="9">
        <v>0.22662834607346374</v>
      </c>
      <c r="AX232" s="27">
        <v>100390139.78000006</v>
      </c>
      <c r="BA232" s="9">
        <v>0.23667758503122621</v>
      </c>
      <c r="BB232" s="27">
        <v>111545767.56000002</v>
      </c>
    </row>
    <row r="233" spans="1:55">
      <c r="A233" s="101" t="s">
        <v>127</v>
      </c>
      <c r="B233" s="114" t="s">
        <v>127</v>
      </c>
      <c r="E233" s="9">
        <v>7.7454766489015014E-3</v>
      </c>
      <c r="F233" s="155">
        <v>578357.4099999998</v>
      </c>
      <c r="I233" s="9">
        <v>7.8094508904732341E-3</v>
      </c>
      <c r="J233" s="155">
        <v>715630.45</v>
      </c>
      <c r="M233" s="9">
        <v>6.592752627809343E-3</v>
      </c>
      <c r="N233" s="155">
        <v>887151.9700000002</v>
      </c>
      <c r="Q233" s="9">
        <v>8.1102628829930815E-3</v>
      </c>
      <c r="R233" s="27">
        <v>1293045.7499999998</v>
      </c>
      <c r="U233" s="9">
        <v>1.0478024591394558E-4</v>
      </c>
      <c r="V233" s="27">
        <v>18353.760000000009</v>
      </c>
      <c r="Y233" s="9">
        <v>9.7912106638881301E-3</v>
      </c>
      <c r="Z233" s="27">
        <v>1992605.4700000004</v>
      </c>
      <c r="AC233" s="9">
        <v>9.1529229013954209E-3</v>
      </c>
      <c r="AD233" s="27">
        <v>2362697.0299999998</v>
      </c>
      <c r="AG233" s="9">
        <v>9.9723321411611457E-3</v>
      </c>
      <c r="AH233" s="27">
        <v>2850367.5500000007</v>
      </c>
      <c r="AK233" s="9">
        <v>1.0773493207830205E-2</v>
      </c>
      <c r="AL233" s="27">
        <v>3329124.5300000003</v>
      </c>
      <c r="AO233" s="9">
        <v>1.0957660960416997E-2</v>
      </c>
      <c r="AP233" s="27">
        <v>3731763.6700000004</v>
      </c>
      <c r="AS233" s="9">
        <v>1.0248958903704641E-2</v>
      </c>
      <c r="AT233" s="27">
        <v>4168811.9699999988</v>
      </c>
      <c r="AW233" s="9">
        <v>1.3707637263954247E-2</v>
      </c>
      <c r="AX233" s="27">
        <v>6072107.2399999984</v>
      </c>
      <c r="BA233" s="9">
        <v>1.432709929556528E-2</v>
      </c>
      <c r="BB233" s="27">
        <v>6752338.9999999991</v>
      </c>
    </row>
    <row r="234" spans="1:55">
      <c r="A234" s="101" t="s">
        <v>352</v>
      </c>
      <c r="B234" s="114" t="s">
        <v>128</v>
      </c>
      <c r="E234" s="9">
        <v>2.5708883249783925E-2</v>
      </c>
      <c r="F234" s="155">
        <v>1919691.1700000006</v>
      </c>
      <c r="I234" s="9">
        <v>2.6031804995036222E-2</v>
      </c>
      <c r="J234" s="155">
        <v>2385462.5100000002</v>
      </c>
      <c r="M234" s="9">
        <v>2.272318515574424E-2</v>
      </c>
      <c r="N234" s="155">
        <v>3057739.2499999991</v>
      </c>
      <c r="Q234" s="9">
        <v>2.7002973219161789E-2</v>
      </c>
      <c r="R234" s="27">
        <v>4305172.3799999971</v>
      </c>
      <c r="U234" s="9">
        <v>1.7708270661048087E-3</v>
      </c>
      <c r="V234" s="27">
        <v>310185.71000000002</v>
      </c>
      <c r="Y234" s="9">
        <v>2.8523575920860331E-2</v>
      </c>
      <c r="Z234" s="27">
        <v>5804821.8299999991</v>
      </c>
      <c r="AC234" s="9">
        <v>2.5950674408489083E-2</v>
      </c>
      <c r="AD234" s="27">
        <v>6698797.9699999997</v>
      </c>
      <c r="AG234" s="9">
        <v>2.6784489462325461E-2</v>
      </c>
      <c r="AH234" s="27">
        <v>7655745.7699999968</v>
      </c>
      <c r="AK234" s="9">
        <v>2.6766042427316533E-2</v>
      </c>
      <c r="AL234" s="27">
        <v>8270993.1399999997</v>
      </c>
      <c r="AO234" s="9">
        <v>2.8171214441625046E-2</v>
      </c>
      <c r="AP234" s="27">
        <v>9594047.0300000049</v>
      </c>
      <c r="AS234" s="9">
        <v>2.6122224468193816E-2</v>
      </c>
      <c r="AT234" s="27">
        <v>10625336.980000006</v>
      </c>
      <c r="AW234" s="9">
        <v>2.8199221610358816E-2</v>
      </c>
      <c r="AX234" s="27">
        <v>12491481.529999997</v>
      </c>
      <c r="BA234" s="9">
        <v>2.9245064333416483E-2</v>
      </c>
      <c r="BB234" s="27">
        <v>13783152.079999998</v>
      </c>
    </row>
    <row r="235" spans="1:55" ht="13.5" thickBot="1">
      <c r="A235" s="101" t="s">
        <v>129</v>
      </c>
      <c r="B235" s="114" t="s">
        <v>129</v>
      </c>
      <c r="E235" s="9">
        <v>2.2420093148267144E-2</v>
      </c>
      <c r="F235" s="155">
        <v>1674116.080000001</v>
      </c>
      <c r="I235" s="9">
        <v>2.4571574241515931E-2</v>
      </c>
      <c r="J235" s="155">
        <v>2251652.13</v>
      </c>
      <c r="M235" s="9">
        <v>2.2318712524253319E-2</v>
      </c>
      <c r="N235" s="155">
        <v>3003311.4999999986</v>
      </c>
      <c r="Q235" s="9">
        <v>2.3825187472527407E-2</v>
      </c>
      <c r="R235" s="27">
        <v>3798527.600000001</v>
      </c>
      <c r="U235" s="9">
        <v>0</v>
      </c>
      <c r="V235" s="27">
        <v>0</v>
      </c>
      <c r="Y235" s="9">
        <v>2.214035246595368E-2</v>
      </c>
      <c r="Z235" s="27">
        <v>4505774.5099999988</v>
      </c>
      <c r="AC235" s="9">
        <v>1.9702743237949315E-2</v>
      </c>
      <c r="AD235" s="27">
        <v>5085983.2899999991</v>
      </c>
      <c r="AG235" s="9">
        <v>2.0311799743755375E-2</v>
      </c>
      <c r="AH235" s="27">
        <v>5805672.5399999982</v>
      </c>
      <c r="AK235" s="9">
        <v>2.1507155301250167E-2</v>
      </c>
      <c r="AL235" s="27">
        <v>6645940.8199999975</v>
      </c>
      <c r="AO235" s="9">
        <v>2.1683445832535387E-2</v>
      </c>
      <c r="AP235" s="27">
        <v>7384559.1399999969</v>
      </c>
      <c r="AS235" s="9">
        <v>2.0083306225849508E-2</v>
      </c>
      <c r="AT235" s="27">
        <v>8168978.7400000012</v>
      </c>
      <c r="AW235" s="9">
        <v>2.0459371695769151E-2</v>
      </c>
      <c r="AX235" s="27">
        <v>9062940.3599999994</v>
      </c>
      <c r="BA235" s="9">
        <v>2.2259922483505046E-2</v>
      </c>
      <c r="BB235" s="27">
        <v>10491065.890000001</v>
      </c>
    </row>
    <row r="236" spans="1:55" ht="13.5" thickBot="1">
      <c r="A236" s="73" t="s">
        <v>205</v>
      </c>
      <c r="E236" s="10">
        <v>0.99999999999999989</v>
      </c>
      <c r="F236" s="165">
        <v>74670344.540000007</v>
      </c>
      <c r="G236" s="102">
        <v>2.8312206268310547E-7</v>
      </c>
      <c r="I236" s="10">
        <v>0.99999999999999989</v>
      </c>
      <c r="J236" s="165">
        <v>91636462.029999971</v>
      </c>
      <c r="K236" s="102">
        <v>0</v>
      </c>
      <c r="M236" s="10">
        <v>1</v>
      </c>
      <c r="N236" s="165">
        <v>134564728.89000013</v>
      </c>
      <c r="O236" s="102">
        <v>0</v>
      </c>
      <c r="Q236" s="10">
        <v>1</v>
      </c>
      <c r="R236" s="36">
        <v>159433272.22000021</v>
      </c>
      <c r="S236" s="102">
        <f>R227-R236</f>
        <v>0</v>
      </c>
      <c r="U236" s="10">
        <v>1</v>
      </c>
      <c r="V236" s="36">
        <v>175164314.98999986</v>
      </c>
      <c r="W236" s="102">
        <v>0</v>
      </c>
      <c r="Y236" s="10">
        <v>0.99999999999999989</v>
      </c>
      <c r="Z236" s="36">
        <v>203509610.64999992</v>
      </c>
      <c r="AA236" s="102">
        <v>0</v>
      </c>
      <c r="AC236" s="10">
        <v>1</v>
      </c>
      <c r="AD236" s="36">
        <v>258135795.02999982</v>
      </c>
      <c r="AE236" s="102">
        <v>0</v>
      </c>
      <c r="AG236" s="10">
        <v>0.99999999999999989</v>
      </c>
      <c r="AH236" s="36">
        <v>285827578.71000004</v>
      </c>
      <c r="AI236" s="102">
        <v>0</v>
      </c>
      <c r="AK236" s="10">
        <v>0.99999999999999989</v>
      </c>
      <c r="AL236" s="36">
        <v>309010686.30000001</v>
      </c>
      <c r="AM236" s="102">
        <v>0</v>
      </c>
      <c r="AO236" s="10">
        <v>0.99999999999999989</v>
      </c>
      <c r="AP236" s="36">
        <v>340562067.35000014</v>
      </c>
      <c r="AQ236" s="102">
        <v>0</v>
      </c>
      <c r="AS236" s="10">
        <v>0.99999999999999967</v>
      </c>
      <c r="AT236" s="36">
        <v>406754677.14999998</v>
      </c>
      <c r="AU236" s="102">
        <v>0</v>
      </c>
      <c r="AW236" s="10">
        <v>1</v>
      </c>
      <c r="AX236" s="36">
        <v>442972565.07999945</v>
      </c>
      <c r="AY236" s="102">
        <v>0</v>
      </c>
      <c r="BA236" s="10">
        <v>1.0000000000000002</v>
      </c>
      <c r="BB236" s="36">
        <v>471298401.76999927</v>
      </c>
      <c r="BC236" s="102">
        <v>-7.7486038208007813E-7</v>
      </c>
    </row>
    <row r="237" spans="1:55">
      <c r="A237" s="73" t="s">
        <v>206</v>
      </c>
      <c r="E237" s="9"/>
      <c r="F237" s="152"/>
      <c r="I237" s="9"/>
      <c r="J237" s="152"/>
      <c r="M237" s="9"/>
      <c r="N237" s="152"/>
      <c r="Q237" s="9"/>
      <c r="U237" s="9"/>
      <c r="Y237" s="9"/>
      <c r="AC237" s="9"/>
      <c r="AG237" s="9"/>
      <c r="AK237" s="9"/>
      <c r="AO237" s="9"/>
      <c r="AS237" s="9"/>
      <c r="AW237" s="9"/>
      <c r="BA237" s="9"/>
    </row>
    <row r="238" spans="1:55">
      <c r="A238" s="101" t="s">
        <v>207</v>
      </c>
      <c r="B238" s="99" t="s">
        <v>130</v>
      </c>
      <c r="E238" s="9"/>
      <c r="F238" s="152"/>
      <c r="I238" s="9"/>
      <c r="J238" s="152"/>
      <c r="M238" s="9"/>
      <c r="N238" s="152"/>
      <c r="Q238" s="9"/>
      <c r="U238" s="9"/>
      <c r="Y238" s="9"/>
      <c r="AC238" s="9"/>
      <c r="AG238" s="9"/>
      <c r="AK238" s="9"/>
      <c r="AO238" s="9"/>
      <c r="AS238" s="9"/>
      <c r="AW238" s="9"/>
      <c r="BA238" s="9"/>
    </row>
    <row r="239" spans="1:55" outlineLevel="1">
      <c r="A239" s="73" t="s">
        <v>205</v>
      </c>
      <c r="E239" s="9">
        <v>0.15750830550540273</v>
      </c>
      <c r="F239" s="155">
        <v>11761199.439999992</v>
      </c>
      <c r="I239" s="9">
        <v>0.17478048230142929</v>
      </c>
      <c r="J239" s="155">
        <v>16016265.030000003</v>
      </c>
      <c r="M239" s="9">
        <v>0.1939236550710968</v>
      </c>
      <c r="N239" s="155">
        <v>26095284.070000011</v>
      </c>
      <c r="Q239" s="9">
        <v>0.19190406528055906</v>
      </c>
      <c r="R239" s="27">
        <v>30595893.080000006</v>
      </c>
      <c r="U239" s="9">
        <v>0.19284346370394248</v>
      </c>
      <c r="V239" s="27">
        <v>33779293.220000014</v>
      </c>
      <c r="Y239" s="9">
        <v>0.19744063512117946</v>
      </c>
      <c r="Z239" s="27">
        <v>40181066.779999979</v>
      </c>
      <c r="AC239" s="9">
        <v>0.20615570244264375</v>
      </c>
      <c r="AD239" s="27">
        <v>53216166.149999984</v>
      </c>
      <c r="AG239" s="9">
        <v>0.20792006481045958</v>
      </c>
      <c r="AH239" s="27">
        <v>59429288.689999945</v>
      </c>
      <c r="AK239" s="9">
        <v>0.2076654908552267</v>
      </c>
      <c r="AL239" s="27">
        <v>64170855.850000009</v>
      </c>
      <c r="AO239" s="9">
        <v>0.21100475278753883</v>
      </c>
      <c r="AP239" s="27">
        <v>71860214.829999909</v>
      </c>
      <c r="AS239" s="9">
        <v>0.21523507332090175</v>
      </c>
      <c r="AT239" s="27">
        <v>87547872.759999976</v>
      </c>
      <c r="AW239" s="9">
        <v>0.2176781983836531</v>
      </c>
      <c r="AX239" s="27">
        <v>96425469.899999946</v>
      </c>
      <c r="BA239" s="9">
        <v>0.21771748396480883</v>
      </c>
      <c r="BB239" s="27">
        <v>102609902.23000002</v>
      </c>
    </row>
    <row r="240" spans="1:55" outlineLevel="1">
      <c r="A240" s="73" t="s">
        <v>206</v>
      </c>
      <c r="E240" s="9">
        <v>0.29123457959070503</v>
      </c>
      <c r="F240" s="155">
        <v>21746586.399999984</v>
      </c>
      <c r="I240" s="9">
        <v>0.27975606927739421</v>
      </c>
      <c r="J240" s="155">
        <v>25635856.419999972</v>
      </c>
      <c r="M240" s="9">
        <v>0.28451253590601977</v>
      </c>
      <c r="N240" s="155">
        <v>38285352.259999938</v>
      </c>
      <c r="Q240" s="9">
        <v>0.27896252689732276</v>
      </c>
      <c r="R240" s="27">
        <v>44475908.489999905</v>
      </c>
      <c r="U240" s="9">
        <v>0.28022867319066835</v>
      </c>
      <c r="V240" s="27">
        <v>49086063.580000006</v>
      </c>
      <c r="Y240" s="9">
        <v>0.27909222374604353</v>
      </c>
      <c r="Z240" s="27">
        <v>56797949.790000044</v>
      </c>
      <c r="AC240" s="9">
        <v>0.2802606116350202</v>
      </c>
      <c r="AD240" s="27">
        <v>72345295.800000042</v>
      </c>
      <c r="AG240" s="9">
        <v>0.27712188633961543</v>
      </c>
      <c r="AH240" s="27">
        <v>79209077.78000012</v>
      </c>
      <c r="AK240" s="9">
        <v>0.27724132260858969</v>
      </c>
      <c r="AL240" s="27">
        <v>85670531.370000035</v>
      </c>
      <c r="AO240" s="9">
        <v>0.2739831092642091</v>
      </c>
      <c r="AP240" s="27">
        <v>93308254.109999999</v>
      </c>
      <c r="AS240" s="9">
        <v>0.27274385567566167</v>
      </c>
      <c r="AT240" s="27">
        <v>110939838.95999996</v>
      </c>
      <c r="AW240" s="9">
        <v>0.27036373624712157</v>
      </c>
      <c r="AX240" s="27">
        <v>119763717.75000004</v>
      </c>
      <c r="BA240" s="9">
        <v>0.26666643187840328</v>
      </c>
      <c r="BB240" s="27">
        <v>125679463.15000007</v>
      </c>
    </row>
    <row r="241" spans="1:55" outlineLevel="1">
      <c r="A241" s="101" t="s">
        <v>207</v>
      </c>
      <c r="E241" s="9">
        <v>0.38776187251271516</v>
      </c>
      <c r="F241" s="155">
        <v>28954312.619999975</v>
      </c>
      <c r="I241" s="9">
        <v>0.36680550651328986</v>
      </c>
      <c r="J241" s="155">
        <v>33612758.86999999</v>
      </c>
      <c r="M241" s="9">
        <v>0.34355481582243652</v>
      </c>
      <c r="N241" s="155">
        <v>46230360.650000051</v>
      </c>
      <c r="Q241" s="9">
        <v>0.34935515663971278</v>
      </c>
      <c r="R241" s="27">
        <v>55698835.790000036</v>
      </c>
      <c r="U241" s="9">
        <v>0.34492351420692746</v>
      </c>
      <c r="V241" s="27">
        <v>60418291.089999989</v>
      </c>
      <c r="Y241" s="9">
        <v>0.33428992194870594</v>
      </c>
      <c r="Z241" s="27">
        <v>68031211.860000089</v>
      </c>
      <c r="AC241" s="9">
        <v>0.32472830027411814</v>
      </c>
      <c r="AD241" s="27">
        <v>83823997.960000098</v>
      </c>
      <c r="AG241" s="9">
        <v>0.32535767426541334</v>
      </c>
      <c r="AH241" s="27">
        <v>92996196.249999985</v>
      </c>
      <c r="AK241" s="9">
        <v>0.32219258104667037</v>
      </c>
      <c r="AL241" s="27">
        <v>99560950.590000018</v>
      </c>
      <c r="AO241" s="9">
        <v>0.31865070911867677</v>
      </c>
      <c r="AP241" s="27">
        <v>108520344.26000006</v>
      </c>
      <c r="AS241" s="9">
        <v>0.31011488992290748</v>
      </c>
      <c r="AT241" s="27">
        <v>126140681.93000004</v>
      </c>
      <c r="AW241" s="9">
        <v>0.31051243481672308</v>
      </c>
      <c r="AX241" s="27">
        <v>137548489.74000016</v>
      </c>
      <c r="BA241" s="9">
        <v>0.31093564501734766</v>
      </c>
      <c r="BB241" s="27">
        <v>146543472.55000004</v>
      </c>
    </row>
    <row r="242" spans="1:55" outlineLevel="1">
      <c r="A242" s="101" t="s">
        <v>328</v>
      </c>
      <c r="E242" s="9">
        <v>7.3877687775297449E-2</v>
      </c>
      <c r="F242" s="155">
        <v>5516472.4000000022</v>
      </c>
      <c r="I242" s="9">
        <v>8.586485156338812E-2</v>
      </c>
      <c r="J242" s="155">
        <v>7868351.2099999981</v>
      </c>
      <c r="M242" s="9">
        <v>9.128635528290259E-2</v>
      </c>
      <c r="N242" s="155">
        <v>12283923.650000004</v>
      </c>
      <c r="Q242" s="9">
        <v>9.2233441584944995E-2</v>
      </c>
      <c r="R242" s="27">
        <v>14705079.399999995</v>
      </c>
      <c r="U242" s="9">
        <v>9.2549226655700353E-2</v>
      </c>
      <c r="V242" s="27">
        <v>16211321.890000002</v>
      </c>
      <c r="Y242" s="9">
        <v>9.7383874042608884E-2</v>
      </c>
      <c r="Z242" s="27">
        <v>19818554.289999992</v>
      </c>
      <c r="AC242" s="9">
        <v>9.7716170115301176E-2</v>
      </c>
      <c r="AD242" s="27">
        <v>25224041.260000009</v>
      </c>
      <c r="AG242" s="9">
        <v>9.7686667276879982E-2</v>
      </c>
      <c r="AH242" s="27">
        <v>27921543.579999998</v>
      </c>
      <c r="AK242" s="9">
        <v>9.7386262269208712E-2</v>
      </c>
      <c r="AL242" s="27">
        <v>30093395.739999991</v>
      </c>
      <c r="AO242" s="9">
        <v>9.9977044375315058E-2</v>
      </c>
      <c r="AP242" s="27">
        <v>34048388.919999987</v>
      </c>
      <c r="AS242" s="9">
        <v>0.10409530955285293</v>
      </c>
      <c r="AT242" s="27">
        <v>42341254.030000009</v>
      </c>
      <c r="AW242" s="9">
        <v>0.10232992057152253</v>
      </c>
      <c r="AX242" s="27">
        <v>45329347.400000006</v>
      </c>
      <c r="BA242" s="9">
        <v>0.10422851196930759</v>
      </c>
      <c r="BB242" s="27">
        <v>49122731.109999985</v>
      </c>
    </row>
    <row r="243" spans="1:55">
      <c r="A243" s="101"/>
      <c r="B243" s="114" t="s">
        <v>131</v>
      </c>
      <c r="E243" s="9">
        <v>0.91038244538412039</v>
      </c>
      <c r="F243" s="155">
        <v>67978570.859999955</v>
      </c>
      <c r="I243" s="9">
        <v>0.90720690965550144</v>
      </c>
      <c r="J243" s="155">
        <v>83133231.529999956</v>
      </c>
      <c r="M243" s="9">
        <v>0.91327736208245569</v>
      </c>
      <c r="N243" s="155">
        <v>122894920.63000001</v>
      </c>
      <c r="Q243" s="9">
        <v>0.91245519040253964</v>
      </c>
      <c r="R243" s="27">
        <v>145475716.75999993</v>
      </c>
      <c r="U243" s="9">
        <v>0.91054487775723858</v>
      </c>
      <c r="V243" s="27">
        <v>159494969.78</v>
      </c>
      <c r="Y243" s="9">
        <v>0.9082066548585378</v>
      </c>
      <c r="Z243" s="27">
        <v>184828782.72000012</v>
      </c>
      <c r="AC243" s="9">
        <v>0.90886078446708329</v>
      </c>
      <c r="AD243" s="27">
        <v>234609501.17000014</v>
      </c>
      <c r="AG243" s="9">
        <v>0.9080862926923684</v>
      </c>
      <c r="AH243" s="27">
        <v>259556106.30000001</v>
      </c>
      <c r="AK243" s="9">
        <v>0.9044856567796955</v>
      </c>
      <c r="AL243" s="27">
        <v>279495733.55000007</v>
      </c>
      <c r="AO243" s="9">
        <v>0.90361561554573977</v>
      </c>
      <c r="AP243" s="27">
        <v>307737202.12</v>
      </c>
      <c r="AS243" s="9">
        <v>0.9021891284723238</v>
      </c>
      <c r="AT243" s="27">
        <v>366969647.68000001</v>
      </c>
      <c r="AW243" s="9">
        <v>0.90088429001902026</v>
      </c>
      <c r="AX243" s="27">
        <v>399067024.79000008</v>
      </c>
      <c r="BA243" s="9">
        <v>0.89954807282986737</v>
      </c>
      <c r="BB243" s="27">
        <v>423955569.04000008</v>
      </c>
    </row>
    <row r="244" spans="1:55">
      <c r="A244" s="93" t="s">
        <v>329</v>
      </c>
      <c r="B244" s="114" t="s">
        <v>132</v>
      </c>
      <c r="E244" s="9">
        <v>8.8834289983041756E-2</v>
      </c>
      <c r="F244" s="155">
        <v>6633287.0399999944</v>
      </c>
      <c r="I244" s="9">
        <v>9.1811574930137099E-2</v>
      </c>
      <c r="J244" s="155">
        <v>8413287.9000000041</v>
      </c>
      <c r="M244" s="9">
        <v>8.3934665147156057E-2</v>
      </c>
      <c r="N244" s="155">
        <v>11294645.459999986</v>
      </c>
      <c r="Q244" s="9">
        <v>8.4158473091395458E-2</v>
      </c>
      <c r="R244" s="27">
        <v>13417660.749999989</v>
      </c>
      <c r="U244" s="9">
        <v>8.5939154620959149E-2</v>
      </c>
      <c r="V244" s="27">
        <v>15053473.150000004</v>
      </c>
      <c r="Y244" s="9">
        <v>8.639099840958786E-2</v>
      </c>
      <c r="Z244" s="27">
        <v>17581398.450000007</v>
      </c>
      <c r="AC244" s="9">
        <v>8.4541852854865596E-2</v>
      </c>
      <c r="AD244" s="27">
        <v>21823278.400000017</v>
      </c>
      <c r="AG244" s="9">
        <v>8.4961442487811192E-2</v>
      </c>
      <c r="AH244" s="27">
        <v>24284323.389999993</v>
      </c>
      <c r="AK244" s="9">
        <v>8.7057040719565576E-2</v>
      </c>
      <c r="AL244" s="27">
        <v>26901555.900000017</v>
      </c>
      <c r="AO244" s="9">
        <v>8.7813328221505491E-2</v>
      </c>
      <c r="AP244" s="27">
        <v>29905888.600000009</v>
      </c>
      <c r="AS244" s="9">
        <v>8.7052532003073044E-2</v>
      </c>
      <c r="AT244" s="27">
        <v>35409024.550000019</v>
      </c>
      <c r="AW244" s="9">
        <v>8.6837622445202614E-2</v>
      </c>
      <c r="AX244" s="27">
        <v>38466684.359999992</v>
      </c>
      <c r="BA244" s="9">
        <v>8.7396721684834436E-2</v>
      </c>
      <c r="BB244" s="27">
        <v>41189935.249999978</v>
      </c>
    </row>
    <row r="245" spans="1:55">
      <c r="A245" s="93" t="s">
        <v>330</v>
      </c>
      <c r="B245" s="114" t="s">
        <v>133</v>
      </c>
      <c r="E245" s="9">
        <v>7.8326463283786608E-4</v>
      </c>
      <c r="F245" s="155">
        <v>58486.640000000014</v>
      </c>
      <c r="I245" s="9">
        <v>9.8151541436153019E-4</v>
      </c>
      <c r="J245" s="155">
        <v>89942.600000000035</v>
      </c>
      <c r="M245" s="9">
        <v>2.7403422356049763E-3</v>
      </c>
      <c r="N245" s="155">
        <v>368753.41000000009</v>
      </c>
      <c r="Q245" s="9">
        <v>3.2781928309092091E-3</v>
      </c>
      <c r="R245" s="27">
        <v>522653.01000000007</v>
      </c>
      <c r="U245" s="9">
        <v>3.333870143775224E-3</v>
      </c>
      <c r="V245" s="27">
        <v>583975.07999999996</v>
      </c>
      <c r="Y245" s="9">
        <v>5.159773765210136E-3</v>
      </c>
      <c r="Z245" s="27">
        <v>1050063.55</v>
      </c>
      <c r="AC245" s="9">
        <v>5.9864364793747659E-3</v>
      </c>
      <c r="AD245" s="27">
        <v>1545313.54</v>
      </c>
      <c r="AG245" s="9">
        <v>6.1663107106547967E-3</v>
      </c>
      <c r="AH245" s="27">
        <v>1762501.6600000001</v>
      </c>
      <c r="AK245" s="9">
        <v>7.6740717235189021E-3</v>
      </c>
      <c r="AL245" s="27">
        <v>2371370.1700000009</v>
      </c>
      <c r="AO245" s="9">
        <v>7.7279219628862165E-3</v>
      </c>
      <c r="AP245" s="27">
        <v>2631837.08</v>
      </c>
      <c r="AS245" s="9">
        <v>9.651707185046687E-3</v>
      </c>
      <c r="AT245" s="27">
        <v>3925877.040000001</v>
      </c>
      <c r="AW245" s="9">
        <v>1.0148851789925395E-2</v>
      </c>
      <c r="AX245" s="27">
        <v>4495662.910000002</v>
      </c>
      <c r="BA245" s="9">
        <v>1.083162094509133E-2</v>
      </c>
      <c r="BB245" s="27">
        <v>5104925.6400000015</v>
      </c>
    </row>
    <row r="246" spans="1:55">
      <c r="A246" s="93" t="s">
        <v>331</v>
      </c>
      <c r="B246" s="114" t="s">
        <v>134</v>
      </c>
      <c r="E246" s="9">
        <v>0</v>
      </c>
      <c r="F246" s="155">
        <v>0</v>
      </c>
      <c r="I246" s="9">
        <v>0</v>
      </c>
      <c r="J246" s="155">
        <v>0</v>
      </c>
      <c r="M246" s="9">
        <v>4.763053478329629E-5</v>
      </c>
      <c r="N246" s="155">
        <v>6409.3899999999794</v>
      </c>
      <c r="Q246" s="9">
        <v>1.081436751558885E-4</v>
      </c>
      <c r="R246" s="27">
        <v>17241.700000000012</v>
      </c>
      <c r="U246" s="9">
        <v>1.8209747802696541E-4</v>
      </c>
      <c r="V246" s="27">
        <v>31896.979999999974</v>
      </c>
      <c r="Y246" s="9">
        <v>2.4257296666396999E-4</v>
      </c>
      <c r="Z246" s="27">
        <v>49365.93</v>
      </c>
      <c r="AC246" s="9">
        <v>6.1092619867644511E-4</v>
      </c>
      <c r="AD246" s="27">
        <v>157701.91999999995</v>
      </c>
      <c r="AG246" s="9">
        <v>7.8595410916567526E-4</v>
      </c>
      <c r="AH246" s="27">
        <v>224647.36000000002</v>
      </c>
      <c r="AK246" s="9">
        <v>7.8323077721988762E-4</v>
      </c>
      <c r="AL246" s="27">
        <v>242026.68</v>
      </c>
      <c r="AO246" s="9">
        <v>8.4313426986835536E-4</v>
      </c>
      <c r="AP246" s="27">
        <v>287139.54999999993</v>
      </c>
      <c r="AS246" s="9">
        <v>1.0830941467884726E-3</v>
      </c>
      <c r="AT246" s="27">
        <v>440553.60999999993</v>
      </c>
      <c r="AW246" s="9">
        <v>2.1076220596898368E-3</v>
      </c>
      <c r="AX246" s="27">
        <v>933618.75000000012</v>
      </c>
      <c r="BA246" s="9">
        <v>2.2032698733970078E-3</v>
      </c>
      <c r="BB246" s="27">
        <v>1038397.5700000002</v>
      </c>
    </row>
    <row r="247" spans="1:55">
      <c r="A247" s="93" t="s">
        <v>332</v>
      </c>
      <c r="B247" s="114" t="s">
        <v>135</v>
      </c>
      <c r="E247" s="9">
        <v>0</v>
      </c>
      <c r="F247" s="155">
        <v>0</v>
      </c>
      <c r="I247" s="9">
        <v>0</v>
      </c>
      <c r="J247" s="155">
        <v>0</v>
      </c>
      <c r="M247" s="9">
        <v>0</v>
      </c>
      <c r="N247" s="155">
        <v>0</v>
      </c>
      <c r="Q247" s="9">
        <v>0</v>
      </c>
      <c r="R247" s="27">
        <v>0</v>
      </c>
      <c r="U247" s="9">
        <v>0</v>
      </c>
      <c r="V247" s="27">
        <v>0</v>
      </c>
      <c r="Y247" s="9">
        <v>0</v>
      </c>
      <c r="Z247" s="27">
        <v>0</v>
      </c>
      <c r="AC247" s="9">
        <v>0</v>
      </c>
      <c r="AD247" s="27">
        <v>0</v>
      </c>
      <c r="AG247" s="9">
        <v>0</v>
      </c>
      <c r="AH247" s="27">
        <v>0</v>
      </c>
      <c r="AK247" s="9">
        <v>0</v>
      </c>
      <c r="AL247" s="27">
        <v>0</v>
      </c>
      <c r="AO247" s="9">
        <v>0</v>
      </c>
      <c r="AP247" s="27">
        <v>0</v>
      </c>
      <c r="AS247" s="9">
        <v>2.3538192767895983E-5</v>
      </c>
      <c r="AT247" s="27">
        <v>9574.2699999999968</v>
      </c>
      <c r="AW247" s="9">
        <v>2.1613686161965582E-5</v>
      </c>
      <c r="AX247" s="27">
        <v>9574.2699999999968</v>
      </c>
      <c r="BA247" s="9">
        <v>2.0314666809908619E-5</v>
      </c>
      <c r="BB247" s="27">
        <v>9574.2699999999968</v>
      </c>
    </row>
    <row r="248" spans="1:55">
      <c r="A248" s="93" t="s">
        <v>333</v>
      </c>
      <c r="B248" s="114" t="s">
        <v>136</v>
      </c>
      <c r="E248" s="9">
        <v>0</v>
      </c>
      <c r="F248" s="155">
        <v>0</v>
      </c>
      <c r="I248" s="9">
        <v>0</v>
      </c>
      <c r="J248" s="155">
        <v>0</v>
      </c>
      <c r="M248" s="9">
        <v>0</v>
      </c>
      <c r="N248" s="155">
        <v>0</v>
      </c>
      <c r="Q248" s="9">
        <v>0</v>
      </c>
      <c r="R248" s="27">
        <v>0</v>
      </c>
      <c r="U248" s="9">
        <v>0</v>
      </c>
      <c r="V248" s="27">
        <v>0</v>
      </c>
      <c r="Y248" s="9">
        <v>0</v>
      </c>
      <c r="Z248" s="27">
        <v>0</v>
      </c>
      <c r="AC248" s="9">
        <v>0</v>
      </c>
      <c r="AD248" s="27">
        <v>0</v>
      </c>
      <c r="AG248" s="9">
        <v>0</v>
      </c>
      <c r="AH248" s="27">
        <v>0</v>
      </c>
      <c r="AK248" s="9">
        <v>0</v>
      </c>
      <c r="AL248" s="27">
        <v>0</v>
      </c>
      <c r="AO248" s="9">
        <v>0</v>
      </c>
      <c r="AP248" s="27">
        <v>0</v>
      </c>
      <c r="AS248" s="9">
        <v>0</v>
      </c>
      <c r="AT248" s="27">
        <v>0</v>
      </c>
      <c r="AW248" s="9">
        <v>0</v>
      </c>
      <c r="AX248" s="27">
        <v>0</v>
      </c>
      <c r="BA248" s="9">
        <v>0</v>
      </c>
      <c r="BB248" s="27">
        <v>0</v>
      </c>
    </row>
    <row r="249" spans="1:55">
      <c r="A249" s="93" t="s">
        <v>334</v>
      </c>
      <c r="B249" s="114" t="s">
        <v>137</v>
      </c>
      <c r="E249" s="9">
        <v>0</v>
      </c>
      <c r="F249" s="155">
        <v>0</v>
      </c>
      <c r="I249" s="9">
        <v>0</v>
      </c>
      <c r="J249" s="155">
        <v>0</v>
      </c>
      <c r="M249" s="9">
        <v>0</v>
      </c>
      <c r="N249" s="155">
        <v>0</v>
      </c>
      <c r="Q249" s="9">
        <v>0</v>
      </c>
      <c r="R249" s="27">
        <v>0</v>
      </c>
      <c r="U249" s="9">
        <v>0</v>
      </c>
      <c r="V249" s="27">
        <v>0</v>
      </c>
      <c r="Y249" s="9">
        <v>0</v>
      </c>
      <c r="Z249" s="27">
        <v>0</v>
      </c>
      <c r="AC249" s="9">
        <v>0</v>
      </c>
      <c r="AD249" s="27">
        <v>0</v>
      </c>
      <c r="AG249" s="9">
        <v>0</v>
      </c>
      <c r="AH249" s="27">
        <v>0</v>
      </c>
      <c r="AK249" s="9">
        <v>0</v>
      </c>
      <c r="AL249" s="27">
        <v>0</v>
      </c>
      <c r="AO249" s="9">
        <v>0</v>
      </c>
      <c r="AP249" s="27">
        <v>0</v>
      </c>
      <c r="AS249" s="9">
        <v>0</v>
      </c>
      <c r="AT249" s="27">
        <v>0</v>
      </c>
      <c r="AW249" s="9">
        <v>0</v>
      </c>
      <c r="AX249" s="27">
        <v>0</v>
      </c>
      <c r="BA249" s="9">
        <v>0</v>
      </c>
      <c r="BB249" s="27">
        <v>0</v>
      </c>
    </row>
    <row r="250" spans="1:55">
      <c r="A250" s="93" t="s">
        <v>335</v>
      </c>
      <c r="B250" s="114" t="s">
        <v>138</v>
      </c>
      <c r="E250" s="9">
        <v>0</v>
      </c>
      <c r="F250" s="155">
        <v>0</v>
      </c>
      <c r="G250" s="112"/>
      <c r="I250" s="9">
        <v>0</v>
      </c>
      <c r="J250" s="155">
        <v>0</v>
      </c>
      <c r="K250" s="112"/>
      <c r="M250" s="9">
        <v>0</v>
      </c>
      <c r="N250" s="155">
        <v>0</v>
      </c>
      <c r="O250" s="112"/>
      <c r="Q250" s="9">
        <v>0</v>
      </c>
      <c r="R250" s="27">
        <v>0</v>
      </c>
      <c r="S250" s="112"/>
      <c r="U250" s="9">
        <v>0</v>
      </c>
      <c r="V250" s="27">
        <v>0</v>
      </c>
      <c r="W250" s="112"/>
      <c r="Y250" s="9">
        <v>0</v>
      </c>
      <c r="Z250" s="27">
        <v>0</v>
      </c>
      <c r="AA250" s="112"/>
      <c r="AC250" s="9">
        <v>0</v>
      </c>
      <c r="AD250" s="27">
        <v>0</v>
      </c>
      <c r="AE250" s="112"/>
      <c r="AG250" s="9">
        <v>0</v>
      </c>
      <c r="AH250" s="27">
        <v>0</v>
      </c>
      <c r="AI250" s="112"/>
      <c r="AK250" s="9">
        <v>0</v>
      </c>
      <c r="AL250" s="27">
        <v>0</v>
      </c>
      <c r="AM250" s="112"/>
      <c r="AO250" s="9">
        <v>0</v>
      </c>
      <c r="AP250" s="27">
        <v>0</v>
      </c>
      <c r="AQ250" s="112"/>
      <c r="AS250" s="9">
        <v>0</v>
      </c>
      <c r="AT250" s="27">
        <v>0</v>
      </c>
      <c r="AU250" s="112"/>
      <c r="AW250" s="9">
        <v>0</v>
      </c>
      <c r="AX250" s="27">
        <v>0</v>
      </c>
      <c r="AY250" s="112"/>
      <c r="BA250" s="9">
        <v>0</v>
      </c>
      <c r="BB250" s="27">
        <v>0</v>
      </c>
      <c r="BC250" s="112"/>
    </row>
    <row r="251" spans="1:55">
      <c r="A251" s="93" t="s">
        <v>336</v>
      </c>
      <c r="B251" s="114" t="s">
        <v>139</v>
      </c>
      <c r="E251" s="9">
        <v>0</v>
      </c>
      <c r="F251" s="155">
        <v>0</v>
      </c>
      <c r="G251" s="112"/>
      <c r="I251" s="9">
        <v>0</v>
      </c>
      <c r="J251" s="155">
        <v>0</v>
      </c>
      <c r="K251" s="112"/>
      <c r="M251" s="9">
        <v>0</v>
      </c>
      <c r="N251" s="155">
        <v>0</v>
      </c>
      <c r="O251" s="112"/>
      <c r="Q251" s="9">
        <v>0</v>
      </c>
      <c r="R251" s="27">
        <v>0</v>
      </c>
      <c r="S251" s="112"/>
      <c r="U251" s="9">
        <v>0</v>
      </c>
      <c r="V251" s="27">
        <v>0</v>
      </c>
      <c r="W251" s="112"/>
      <c r="Y251" s="9">
        <v>0</v>
      </c>
      <c r="Z251" s="27">
        <v>0</v>
      </c>
      <c r="AA251" s="112"/>
      <c r="AC251" s="9">
        <v>0</v>
      </c>
      <c r="AD251" s="27">
        <v>0</v>
      </c>
      <c r="AE251" s="112"/>
      <c r="AG251" s="9">
        <v>0</v>
      </c>
      <c r="AH251" s="27">
        <v>0</v>
      </c>
      <c r="AI251" s="112"/>
      <c r="AK251" s="9">
        <v>0</v>
      </c>
      <c r="AL251" s="27">
        <v>0</v>
      </c>
      <c r="AM251" s="112"/>
      <c r="AO251" s="9">
        <v>0</v>
      </c>
      <c r="AP251" s="27">
        <v>0</v>
      </c>
      <c r="AQ251" s="112"/>
      <c r="AS251" s="9">
        <v>0</v>
      </c>
      <c r="AT251" s="27">
        <v>0</v>
      </c>
      <c r="AU251" s="112"/>
      <c r="AW251" s="9">
        <v>0</v>
      </c>
      <c r="AX251" s="27">
        <v>0</v>
      </c>
      <c r="AY251" s="112"/>
      <c r="BA251" s="9">
        <v>0</v>
      </c>
      <c r="BB251" s="27">
        <v>0</v>
      </c>
      <c r="BC251" s="112"/>
    </row>
    <row r="252" spans="1:55" ht="13.5" thickBot="1">
      <c r="A252" s="93" t="s">
        <v>140</v>
      </c>
      <c r="B252" s="114" t="s">
        <v>140</v>
      </c>
      <c r="E252" s="9">
        <v>0</v>
      </c>
      <c r="F252" s="155">
        <v>0</v>
      </c>
      <c r="G252" s="112"/>
      <c r="I252" s="9">
        <v>0</v>
      </c>
      <c r="J252" s="155">
        <v>0</v>
      </c>
      <c r="K252" s="112"/>
      <c r="M252" s="9">
        <v>0</v>
      </c>
      <c r="N252" s="155">
        <v>0</v>
      </c>
      <c r="O252" s="112"/>
      <c r="Q252" s="9">
        <v>0</v>
      </c>
      <c r="R252" s="27">
        <v>0</v>
      </c>
      <c r="S252" s="112"/>
      <c r="U252" s="9">
        <v>0</v>
      </c>
      <c r="V252" s="27">
        <v>0</v>
      </c>
      <c r="W252" s="112"/>
      <c r="Y252" s="9">
        <v>0</v>
      </c>
      <c r="Z252" s="27">
        <v>0</v>
      </c>
      <c r="AA252" s="112"/>
      <c r="AC252" s="9">
        <v>0</v>
      </c>
      <c r="AD252" s="27">
        <v>0</v>
      </c>
      <c r="AE252" s="112"/>
      <c r="AG252" s="9">
        <v>0</v>
      </c>
      <c r="AH252" s="27">
        <v>0</v>
      </c>
      <c r="AI252" s="112"/>
      <c r="AK252" s="9">
        <v>0</v>
      </c>
      <c r="AL252" s="27">
        <v>0</v>
      </c>
      <c r="AM252" s="112"/>
      <c r="AO252" s="9">
        <v>0</v>
      </c>
      <c r="AP252" s="27">
        <v>0</v>
      </c>
      <c r="AQ252" s="112"/>
      <c r="AS252" s="9">
        <v>0</v>
      </c>
      <c r="AT252" s="27">
        <v>0</v>
      </c>
      <c r="AU252" s="112"/>
      <c r="AW252" s="9">
        <v>0</v>
      </c>
      <c r="AX252" s="27">
        <v>0</v>
      </c>
      <c r="AY252" s="112"/>
      <c r="BA252" s="9">
        <v>0</v>
      </c>
      <c r="BB252" s="27">
        <v>0</v>
      </c>
      <c r="BC252" s="112"/>
    </row>
    <row r="253" spans="1:55" ht="13.5" thickBot="1">
      <c r="A253" s="101"/>
      <c r="E253" s="10">
        <v>1</v>
      </c>
      <c r="F253" s="165">
        <v>74670344.539999947</v>
      </c>
      <c r="G253" s="102">
        <v>0</v>
      </c>
      <c r="I253" s="10">
        <v>1</v>
      </c>
      <c r="J253" s="165">
        <v>91636462.029999956</v>
      </c>
      <c r="K253" s="102">
        <v>0</v>
      </c>
      <c r="M253" s="10">
        <v>1</v>
      </c>
      <c r="N253" s="165">
        <v>134564728.88999999</v>
      </c>
      <c r="O253" s="102">
        <v>0</v>
      </c>
      <c r="Q253" s="10">
        <v>1.0000000000000002</v>
      </c>
      <c r="R253" s="36">
        <v>159433272.21999991</v>
      </c>
      <c r="S253" s="102">
        <f>R236-R253</f>
        <v>2.9802322387695313E-7</v>
      </c>
      <c r="U253" s="10">
        <v>0.99999999999999989</v>
      </c>
      <c r="V253" s="36">
        <v>175164314.99000001</v>
      </c>
      <c r="W253" s="102">
        <v>0</v>
      </c>
      <c r="Y253" s="10">
        <v>0.99999999999999978</v>
      </c>
      <c r="Z253" s="36">
        <v>203509610.65000015</v>
      </c>
      <c r="AA253" s="102">
        <v>-2.384185791015625E-7</v>
      </c>
      <c r="AC253" s="10">
        <v>1.0000000000000002</v>
      </c>
      <c r="AD253" s="36">
        <v>258135795.03000012</v>
      </c>
      <c r="AE253" s="102">
        <v>-2.9802322387695313E-7</v>
      </c>
      <c r="AG253" s="10">
        <v>1</v>
      </c>
      <c r="AH253" s="36">
        <v>285827578.71000004</v>
      </c>
      <c r="AI253" s="102">
        <v>0</v>
      </c>
      <c r="AK253" s="10">
        <v>0.99999999999999978</v>
      </c>
      <c r="AL253" s="36">
        <v>309010686.30000013</v>
      </c>
      <c r="AM253" s="102">
        <v>0</v>
      </c>
      <c r="AO253" s="10">
        <v>0.99999999999999978</v>
      </c>
      <c r="AP253" s="36">
        <v>340562067.35000002</v>
      </c>
      <c r="AQ253" s="102">
        <v>0</v>
      </c>
      <c r="AS253" s="10">
        <v>0.99999999999999989</v>
      </c>
      <c r="AT253" s="36">
        <v>406754677.15000004</v>
      </c>
      <c r="AU253" s="102">
        <v>0</v>
      </c>
      <c r="AW253" s="10">
        <v>1.0000000000000002</v>
      </c>
      <c r="AX253" s="36">
        <v>442972565.0800001</v>
      </c>
      <c r="AY253" s="102">
        <v>-6.5565109252929688E-7</v>
      </c>
      <c r="BA253" s="10">
        <v>1.0000000000000002</v>
      </c>
      <c r="BB253" s="36">
        <v>471298401.77000004</v>
      </c>
      <c r="BC253" s="102">
        <v>-7.7486038208007813E-7</v>
      </c>
    </row>
    <row r="254" spans="1:55" ht="13.5" thickBot="1">
      <c r="A254" s="101"/>
      <c r="E254" s="9"/>
      <c r="F254" s="152"/>
      <c r="I254" s="9"/>
      <c r="J254" s="152"/>
      <c r="M254" s="9"/>
      <c r="N254" s="152"/>
      <c r="Q254" s="9"/>
      <c r="U254" s="9"/>
      <c r="Y254" s="9"/>
      <c r="AC254" s="9"/>
      <c r="AG254" s="9"/>
      <c r="AK254" s="9"/>
      <c r="AO254" s="9"/>
      <c r="AS254" s="9"/>
      <c r="AW254" s="9"/>
      <c r="BA254" s="9"/>
    </row>
    <row r="255" spans="1:55" ht="12.75" customHeight="1" thickBot="1">
      <c r="A255" s="101"/>
      <c r="B255" s="99" t="s">
        <v>141</v>
      </c>
      <c r="E255" s="10">
        <v>7.6170404931682159E-2</v>
      </c>
      <c r="F255" s="165">
        <v>5687670.3800000008</v>
      </c>
      <c r="I255" s="10">
        <v>7.2716091743246669E-2</v>
      </c>
      <c r="J255" s="165">
        <v>6663445.3799999999</v>
      </c>
      <c r="M255" s="10">
        <v>5.5276626879547638E-2</v>
      </c>
      <c r="N255" s="165">
        <v>7438284.3100000005</v>
      </c>
      <c r="Q255" s="10">
        <v>5.6291480598954814E-2</v>
      </c>
      <c r="R255" s="36">
        <v>8974734.9500000011</v>
      </c>
      <c r="U255" s="10">
        <v>5.6188027855798663E-2</v>
      </c>
      <c r="V255" s="36">
        <v>9842137.4100000001</v>
      </c>
      <c r="Y255" s="10">
        <v>5.401643192618439E-2</v>
      </c>
      <c r="Z255" s="36">
        <v>10992863.030000003</v>
      </c>
      <c r="AC255" s="10">
        <v>4.481334763609833E-2</v>
      </c>
      <c r="AD255" s="36">
        <v>11567929.119999999</v>
      </c>
      <c r="AG255" s="10">
        <v>4.4251158118065459E-2</v>
      </c>
      <c r="AH255" s="36">
        <v>12648201.379999999</v>
      </c>
      <c r="AK255" s="10">
        <v>4.6202084241641357E-2</v>
      </c>
      <c r="AL255" s="36">
        <v>14276937.76</v>
      </c>
      <c r="AO255" s="10">
        <v>4.6193053655128428E-2</v>
      </c>
      <c r="AP255" s="36">
        <v>15731601.85</v>
      </c>
      <c r="AS255" s="10">
        <v>4.1048652561265359E-2</v>
      </c>
      <c r="AT255" s="36">
        <v>16696731.42</v>
      </c>
      <c r="AW255" s="10">
        <v>4.0952326261387825E-2</v>
      </c>
      <c r="AX255" s="36">
        <v>18140757.009999998</v>
      </c>
      <c r="BA255" s="10">
        <v>3.920484703662782E-2</v>
      </c>
      <c r="BB255" s="36">
        <v>18477181.75</v>
      </c>
    </row>
    <row r="256" spans="1:55" ht="12.75" customHeight="1">
      <c r="A256" s="101"/>
      <c r="F256" s="152"/>
      <c r="J256" s="152"/>
      <c r="N256" s="152"/>
    </row>
    <row r="257" spans="1:14">
      <c r="A257" s="101"/>
      <c r="F257" s="152"/>
      <c r="J257" s="152"/>
      <c r="N257" s="152"/>
    </row>
    <row r="258" spans="1:14">
      <c r="A258" s="101"/>
      <c r="F258" s="152"/>
      <c r="J258" s="152"/>
      <c r="N258" s="152"/>
    </row>
    <row r="259" spans="1:14">
      <c r="A259" s="101"/>
      <c r="F259" s="152"/>
      <c r="J259" s="152"/>
      <c r="N259" s="152"/>
    </row>
  </sheetData>
  <printOptions horizontalCentered="1"/>
  <pageMargins left="0.196850393700787" right="0.196850393700787" top="0.196850393700787" bottom="0.196850393700787" header="0" footer="0"/>
  <pageSetup paperSize="9" scale="42" fitToHeight="0" orientation="portrait" cellComments="atEnd" r:id="rId1"/>
  <headerFooter alignWithMargins="0">
    <oddHeader>&amp;L&amp;"Calibri"&amp;10&amp;K000000 General Business&amp;1#_x000D_</oddHeader>
  </headerFooter>
  <rowBreaks count="5" manualBreakCount="5">
    <brk id="32" min="1" max="14" man="1"/>
    <brk id="71" min="1" max="14" man="1"/>
    <brk id="115" min="1" max="14" man="1"/>
    <brk id="172" min="1" max="14" man="1"/>
    <brk id="220" min="1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CE477016481D47BBE50E0AAB2EAA71" ma:contentTypeVersion="15" ma:contentTypeDescription="Create a new document." ma:contentTypeScope="" ma:versionID="3750c273e21988974c6165b60f91abbe">
  <xsd:schema xmlns:xsd="http://www.w3.org/2001/XMLSchema" xmlns:xs="http://www.w3.org/2001/XMLSchema" xmlns:p="http://schemas.microsoft.com/office/2006/metadata/properties" xmlns:ns2="db59cb15-65d2-4ace-b330-2d46684f0127" xmlns:ns3="010ff433-be45-45df-a73d-09016abd8d71" targetNamespace="http://schemas.microsoft.com/office/2006/metadata/properties" ma:root="true" ma:fieldsID="eeb722e17e3977b157bd88b4807e3fa7" ns2:_="" ns3:_="">
    <xsd:import namespace="db59cb15-65d2-4ace-b330-2d46684f0127"/>
    <xsd:import namespace="010ff433-be45-45df-a73d-09016abd8d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9cb15-65d2-4ace-b330-2d46684f0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be01fe9-7544-41a4-a580-fcdea151b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ff433-be45-45df-a73d-09016abd8d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52b1e57-9915-4929-91d1-3221d0296c68}" ma:internalName="TaxCatchAll" ma:showField="CatchAllData" ma:web="010ff433-be45-45df-a73d-09016abd8d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37ACBA-AF1B-4390-B8EA-BB58A53D209C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089208F5-23AE-47F4-9F83-F665A9C73D4B}"/>
</file>

<file path=customXml/itemProps3.xml><?xml version="1.0" encoding="utf-8"?>
<ds:datastoreItem xmlns:ds="http://schemas.openxmlformats.org/officeDocument/2006/customXml" ds:itemID="{C3F5C269-3B95-498A-9B16-2C4300273C7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 Balance</vt:lpstr>
      <vt:lpstr>Cumulative Defaults</vt:lpstr>
      <vt:lpstr>Collateral Tables</vt:lpstr>
      <vt:lpstr>'Collateral Tables'!Print_Area</vt:lpstr>
      <vt:lpstr>'Collateral Tables'!Print_Titles</vt:lpstr>
    </vt:vector>
  </TitlesOfParts>
  <Company>Societe Generale Australia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</dc:creator>
  <cp:lastModifiedBy>PUREVDORJ Uranbileg (CNH)</cp:lastModifiedBy>
  <cp:lastPrinted>2021-11-25T06:20:59Z</cp:lastPrinted>
  <dcterms:created xsi:type="dcterms:W3CDTF">2002-07-29T05:07:38Z</dcterms:created>
  <dcterms:modified xsi:type="dcterms:W3CDTF">2024-08-12T03:58:59Z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2a04b712-7401-46dc-93e8-b253e19e8cd1</vt:lpwstr>
  </property>
  <property fmtid="{D5CDD505-2E9C-101B-9397-08002B2CF9AE}" pid="3" name="bjSaver">
    <vt:lpwstr>U9Hb5FXWjQCobA+F6wGlhekIfFk1A0i7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bjDocumentSecurityLabel">
    <vt:lpwstr>CNH Industrial: GENERAL BUSINESS  Contains no personal data</vt:lpwstr>
  </property>
  <property fmtid="{D5CDD505-2E9C-101B-9397-08002B2CF9AE}" pid="6" name="CNH-Classification">
    <vt:lpwstr>[GENERAL BUSINESS - Contains no personal data]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8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9" name="bjClsUserRVM">
    <vt:lpwstr>[]</vt:lpwstr>
  </property>
  <property fmtid="{D5CDD505-2E9C-101B-9397-08002B2CF9AE}" pid="10" name="CNH-LabelledBy:">
    <vt:lpwstr>F58964B,12/05/2022 5:00:50 PM,GENERAL BUSINESS</vt:lpwstr>
  </property>
  <property fmtid="{D5CDD505-2E9C-101B-9397-08002B2CF9AE}" pid="11" name="MSIP_Label_7feb0fb4-c8a5-4461-a7eb-fddbf6a063ea_Enabled">
    <vt:lpwstr>true</vt:lpwstr>
  </property>
  <property fmtid="{D5CDD505-2E9C-101B-9397-08002B2CF9AE}" pid="12" name="MSIP_Label_7feb0fb4-c8a5-4461-a7eb-fddbf6a063ea_SetDate">
    <vt:lpwstr>2024-07-29T06:32:02Z</vt:lpwstr>
  </property>
  <property fmtid="{D5CDD505-2E9C-101B-9397-08002B2CF9AE}" pid="13" name="MSIP_Label_7feb0fb4-c8a5-4461-a7eb-fddbf6a063ea_Method">
    <vt:lpwstr>Standard</vt:lpwstr>
  </property>
  <property fmtid="{D5CDD505-2E9C-101B-9397-08002B2CF9AE}" pid="14" name="MSIP_Label_7feb0fb4-c8a5-4461-a7eb-fddbf6a063ea_Name">
    <vt:lpwstr>General Business</vt:lpwstr>
  </property>
  <property fmtid="{D5CDD505-2E9C-101B-9397-08002B2CF9AE}" pid="15" name="MSIP_Label_7feb0fb4-c8a5-4461-a7eb-fddbf6a063ea_SiteId">
    <vt:lpwstr>79310fb0-d39b-486b-b77b-25f3e0c82a0e</vt:lpwstr>
  </property>
  <property fmtid="{D5CDD505-2E9C-101B-9397-08002B2CF9AE}" pid="16" name="MSIP_Label_7feb0fb4-c8a5-4461-a7eb-fddbf6a063ea_ActionId">
    <vt:lpwstr>9b5a8931-db61-417b-b3ce-f72533de16d2</vt:lpwstr>
  </property>
  <property fmtid="{D5CDD505-2E9C-101B-9397-08002B2CF9AE}" pid="17" name="MSIP_Label_7feb0fb4-c8a5-4461-a7eb-fddbf6a063ea_ContentBits">
    <vt:lpwstr>1</vt:lpwstr>
  </property>
</Properties>
</file>